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80" windowHeight="12405" activeTab="0"/>
  </bookViews>
  <sheets>
    <sheet name="ФП 2010 ОТЧЕТ" sheetId="1" r:id="rId1"/>
  </sheets>
  <definedNames/>
  <calcPr fullCalcOnLoad="1"/>
</workbook>
</file>

<file path=xl/sharedStrings.xml><?xml version="1.0" encoding="utf-8"?>
<sst xmlns="http://schemas.openxmlformats.org/spreadsheetml/2006/main" count="197" uniqueCount="170">
  <si>
    <t>ФОНД ЕГОРА ГАЙДАРА</t>
  </si>
  <si>
    <t>Утвержден</t>
  </si>
  <si>
    <t>Правлением Фонда Егора Гайдара</t>
  </si>
  <si>
    <t xml:space="preserve">     Протокол № ______ от ____________</t>
  </si>
  <si>
    <t>Утвержден Решением Правления                                                                                                               Некоммерческой организации «Фонд «Энергия будущего»                                                           Проток</t>
  </si>
  <si>
    <t>ОТЧЕТ ОБ ИСПОЛНЕНИИ ФИНАНСОВОГО ПЛАНА (БЮДЖЕТА ПРОГРАММЫ)  ФОНДА ЕГОРА ГАЙДАРА ЗА 2010 ГОД</t>
  </si>
  <si>
    <t>№ строки</t>
  </si>
  <si>
    <t>Наименование статей доходов и расходов</t>
  </si>
  <si>
    <t xml:space="preserve">                                                   Деятельность, не связанная с формированием целевых капиталов</t>
  </si>
  <si>
    <t>Деятельность, связанная с формированием целелевых капиталов, использованием, распределением доходов от целевых капиталов</t>
  </si>
  <si>
    <t>ПЛАН</t>
  </si>
  <si>
    <t>ФАКТ</t>
  </si>
  <si>
    <t>ОТКЛОНЕНИЕ</t>
  </si>
  <si>
    <t>Целевой капитал "Наследие"</t>
  </si>
  <si>
    <t>Целевой капитал "Проектный"</t>
  </si>
  <si>
    <t>Денежное</t>
  </si>
  <si>
    <t>%</t>
  </si>
  <si>
    <t>Сумма, руб.</t>
  </si>
  <si>
    <t>1.</t>
  </si>
  <si>
    <t>Неиспользованный остаток средств на начало года, в т.ч.</t>
  </si>
  <si>
    <t>1.1.</t>
  </si>
  <si>
    <t>Пожертвования на содержание фонда и ведение фондом уставной деятельности</t>
  </si>
  <si>
    <t>1.2.</t>
  </si>
  <si>
    <t>Пожертвования на формирование (пополнение) целевого капитала</t>
  </si>
  <si>
    <t>1.3.</t>
  </si>
  <si>
    <t>Доход от целевого капитала, в том числе</t>
  </si>
  <si>
    <t>1.3.1.</t>
  </si>
  <si>
    <t xml:space="preserve"> Доход от доверительного управления имуществом, составляющим целевой капитал</t>
  </si>
  <si>
    <t>1.3.2.</t>
  </si>
  <si>
    <t>Часть имущества, составляющего целевой капитал</t>
  </si>
  <si>
    <t>1.4.</t>
  </si>
  <si>
    <t>Внереализационные доходы, в том числе доходы от размещения в депозиты кредитных организаций временно свободных денежных средств и проценты на остатки денежных средств на расчетном счете</t>
  </si>
  <si>
    <t>Справочно: Имущество, составляющее целевой капитал, на начало года</t>
  </si>
  <si>
    <t>ДОХОДЫ</t>
  </si>
  <si>
    <t>2.</t>
  </si>
  <si>
    <t>3.</t>
  </si>
  <si>
    <t>4.</t>
  </si>
  <si>
    <t>4.1.</t>
  </si>
  <si>
    <t>4.2.</t>
  </si>
  <si>
    <t>ИТОГО ДОХОДЫ</t>
  </si>
  <si>
    <t>РАСХОДЫ</t>
  </si>
  <si>
    <t>5.</t>
  </si>
  <si>
    <t>Формирование (пополнение) целевого капитала</t>
  </si>
  <si>
    <t>5.1.</t>
  </si>
  <si>
    <t xml:space="preserve">Передача в доверительное управление пожертвований, полученных на формирование (пополнение) целевого капитала </t>
  </si>
  <si>
    <t>6.</t>
  </si>
  <si>
    <t>Расходы по доверительному управлению имуществом, составляющим целевой капитал</t>
  </si>
  <si>
    <t>6.1.</t>
  </si>
  <si>
    <t>Возмещение необходимых расходов, связанных с доверительным управлением имуществом, составляющим целевой капитал</t>
  </si>
  <si>
    <t>6.2.</t>
  </si>
  <si>
    <t>Вознаграждение управляющей компании</t>
  </si>
  <si>
    <t>6.3.</t>
  </si>
  <si>
    <t>ИТОГО  расходы по доверительному управлению</t>
  </si>
  <si>
    <t>7.</t>
  </si>
  <si>
    <t>Целевые расходы проектов</t>
  </si>
  <si>
    <t>7.1.</t>
  </si>
  <si>
    <t>«Содействие формированию стратегии развития страны»</t>
  </si>
  <si>
    <t>7.2.</t>
  </si>
  <si>
    <t>«Поддержка свободной мысли в экономике, истории  и других социальных и гуманитарных науках»</t>
  </si>
  <si>
    <t>7.3.</t>
  </si>
  <si>
    <t>«Просвещение и образование»</t>
  </si>
  <si>
    <t>7.4.</t>
  </si>
  <si>
    <t>«Популяризация и развитие интеллектуального наследия Е. Т. Гайдара»</t>
  </si>
  <si>
    <t>7.5.</t>
  </si>
  <si>
    <t>«Увековечивание памяти Е. Т. Гайдара»</t>
  </si>
  <si>
    <t>7.6.</t>
  </si>
  <si>
    <t>ИТОГО Целевые расходы проектов</t>
  </si>
  <si>
    <t>8.</t>
  </si>
  <si>
    <t>Расходы на оплату труда сотрудников, занятых  в реализации проектов</t>
  </si>
  <si>
    <t>8.1.</t>
  </si>
  <si>
    <t>Заработная плата сотрудников, занятых в реализации проектов</t>
  </si>
  <si>
    <t>8.2.</t>
  </si>
  <si>
    <t>Выплаты по договорам гражданско-правового характера</t>
  </si>
  <si>
    <t>8.3.</t>
  </si>
  <si>
    <t>Страховые взносы по обязательному страхованию</t>
  </si>
  <si>
    <t>8.4.</t>
  </si>
  <si>
    <t xml:space="preserve">ИТОГО Расходы на оплату труда  </t>
  </si>
  <si>
    <t>9.</t>
  </si>
  <si>
    <t>Командировочные расходы в рамках реализации проектов</t>
  </si>
  <si>
    <t>Проезд - авиа, ж/д и т.д.</t>
  </si>
  <si>
    <t>Проезд до/из аэропорта/ж/д вокзала</t>
  </si>
  <si>
    <t>Гостиница</t>
  </si>
  <si>
    <t>Суточные</t>
  </si>
  <si>
    <t>Местный транспорт вне Москвы</t>
  </si>
  <si>
    <t>Страхование</t>
  </si>
  <si>
    <t>10.</t>
  </si>
  <si>
    <t xml:space="preserve">Продвижение проектов (информационная и PR-поддержка) </t>
  </si>
  <si>
    <t>11.</t>
  </si>
  <si>
    <t>Расходы на приобретение основных средств для реализации проектов</t>
  </si>
  <si>
    <t>12.</t>
  </si>
  <si>
    <t>Прочие  расходы проектов</t>
  </si>
  <si>
    <t>Студенческие отборы - обезличенное питание</t>
  </si>
  <si>
    <t>Круглые столы - аренда помещения</t>
  </si>
  <si>
    <t>Семинары / Конференции</t>
  </si>
  <si>
    <t xml:space="preserve">     аренда зала</t>
  </si>
  <si>
    <t xml:space="preserve">     кофе-пауза</t>
  </si>
  <si>
    <t xml:space="preserve">     проезд участников</t>
  </si>
  <si>
    <t xml:space="preserve">     проживание участников</t>
  </si>
  <si>
    <t>Стажировки</t>
  </si>
  <si>
    <t>Создание/поддержка веб-сайта/страницы</t>
  </si>
  <si>
    <t>Буклеты</t>
  </si>
  <si>
    <t>Публикации</t>
  </si>
  <si>
    <t>Исследования</t>
  </si>
  <si>
    <t>Информационные материалы</t>
  </si>
  <si>
    <t>Почетные дипломы</t>
  </si>
  <si>
    <t>Пресс мониторинг</t>
  </si>
  <si>
    <t>Презентации / Церемонии</t>
  </si>
  <si>
    <t>Выставки</t>
  </si>
  <si>
    <t>Проведение семинаров</t>
  </si>
  <si>
    <t>PR сопровождение</t>
  </si>
  <si>
    <t>Проведение отборов</t>
  </si>
  <si>
    <t>Мониторинг проектов</t>
  </si>
  <si>
    <t>Проведение оценки/аудита</t>
  </si>
  <si>
    <t>Почтовые расходы</t>
  </si>
  <si>
    <t>Канцтовары</t>
  </si>
  <si>
    <t>13.</t>
  </si>
  <si>
    <t>Непредвиденные расходы проектов</t>
  </si>
  <si>
    <t>14.</t>
  </si>
  <si>
    <t>Административно-управленческие расходы</t>
  </si>
  <si>
    <t>14.1.</t>
  </si>
  <si>
    <t>Заработная плата аппарата управления</t>
  </si>
  <si>
    <t>14.2.</t>
  </si>
  <si>
    <t>14.3.</t>
  </si>
  <si>
    <t>Аренда офиса</t>
  </si>
  <si>
    <t>14.4.</t>
  </si>
  <si>
    <t>Расходы на содержание офисного помещения, в. ч. уборка, обеспечение питьевой водой и пр.</t>
  </si>
  <si>
    <t>14.5.</t>
  </si>
  <si>
    <t>Офисные принадлежности</t>
  </si>
  <si>
    <t>14.6.</t>
  </si>
  <si>
    <t>Хозяйственные расходы</t>
  </si>
  <si>
    <t>14.7.</t>
  </si>
  <si>
    <t>Приобретение информационно-правовых систем и их поддержка</t>
  </si>
  <si>
    <t>14.8.</t>
  </si>
  <si>
    <t>14.9.</t>
  </si>
  <si>
    <t>Создание логотипа фонда</t>
  </si>
  <si>
    <t>14.10.</t>
  </si>
  <si>
    <t>Приобретение и поддержка программного обеспечения</t>
  </si>
  <si>
    <t>14.11.</t>
  </si>
  <si>
    <t>Бухгалтерско-юридическое обслуживание и ведение кадрового делопроизводства</t>
  </si>
  <si>
    <t>14.12.</t>
  </si>
  <si>
    <t>Аудит</t>
  </si>
  <si>
    <t>14.13.</t>
  </si>
  <si>
    <t>Услуги связи (телефон, почта, интернет, аренда почтового ящика и пр.)</t>
  </si>
  <si>
    <t>14.14.</t>
  </si>
  <si>
    <t>Расчетно-кассовое обслуживание в банке</t>
  </si>
  <si>
    <t>14.15.</t>
  </si>
  <si>
    <t>Приобретение и поддержка оргтехники</t>
  </si>
  <si>
    <t>14.16.</t>
  </si>
  <si>
    <t>Налоги и сборы</t>
  </si>
  <si>
    <t>непредвиденные расходы</t>
  </si>
  <si>
    <t>приобретение основных средств и нематериальных активов</t>
  </si>
  <si>
    <t>14.17.</t>
  </si>
  <si>
    <t xml:space="preserve">Прочие  расходы </t>
  </si>
  <si>
    <t>14.18.</t>
  </si>
  <si>
    <t>Организационные расходы</t>
  </si>
  <si>
    <t>14.19.</t>
  </si>
  <si>
    <t>Непредвиденные расходы</t>
  </si>
  <si>
    <t>14.20.</t>
  </si>
  <si>
    <t>ИТОГО административно-управленческие расходы</t>
  </si>
  <si>
    <t>15.</t>
  </si>
  <si>
    <t>ИТОГО РАСХОДЫ</t>
  </si>
  <si>
    <t>16.</t>
  </si>
  <si>
    <t>Неиспользованный остаток средств на конец года, в т.ч.</t>
  </si>
  <si>
    <t>16.1.</t>
  </si>
  <si>
    <t>16.2.</t>
  </si>
  <si>
    <t>16.3.</t>
  </si>
  <si>
    <t>16.3.1.</t>
  </si>
  <si>
    <t>16.3.2.</t>
  </si>
  <si>
    <t>16.4.</t>
  </si>
  <si>
    <t>Справочно: Имущество, составляющее целевой капитал, на конец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</si>
</sst>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0" xfId="0" applyAlignment="1">
      <alignment horizontal="right" wrapText="1"/>
    </xf>
    <xf numFmtId="0" fontId="0" fillId="0" borderId="10" xfId="0" applyBorder="1" applyAlignment="1">
      <alignment horizontal="center" vertical="justify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49" fontId="0" fillId="0" borderId="17" xfId="0" applyNumberFormat="1" applyBorder="1" applyAlignment="1">
      <alignment horizontal="center" vertical="center"/>
    </xf>
    <xf numFmtId="0" fontId="3" fillId="0" borderId="18" xfId="0" applyFont="1" applyFill="1" applyBorder="1" applyAlignment="1">
      <alignment vertical="distributed"/>
    </xf>
    <xf numFmtId="3" fontId="3" fillId="0" borderId="18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49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left" vertical="justify" indent="2"/>
    </xf>
    <xf numFmtId="3" fontId="0" fillId="0" borderId="21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3" fontId="0" fillId="0" borderId="22" xfId="0" applyNumberFormat="1" applyBorder="1" applyAlignment="1">
      <alignment vertical="center"/>
    </xf>
    <xf numFmtId="49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horizontal="left" vertical="justify" indent="2"/>
    </xf>
    <xf numFmtId="3" fontId="0" fillId="0" borderId="24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horizontal="left" vertical="center" indent="2"/>
    </xf>
    <xf numFmtId="49" fontId="0" fillId="0" borderId="25" xfId="0" applyNumberFormat="1" applyBorder="1" applyAlignment="1">
      <alignment horizontal="center" vertical="center"/>
    </xf>
    <xf numFmtId="0" fontId="0" fillId="0" borderId="24" xfId="0" applyBorder="1" applyAlignment="1">
      <alignment horizontal="left" vertical="justify" indent="4"/>
    </xf>
    <xf numFmtId="3" fontId="0" fillId="0" borderId="26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3" fontId="0" fillId="0" borderId="27" xfId="0" applyNumberFormat="1" applyBorder="1" applyAlignment="1">
      <alignment vertical="center"/>
    </xf>
    <xf numFmtId="0" fontId="0" fillId="0" borderId="24" xfId="0" applyBorder="1" applyAlignment="1">
      <alignment horizontal="left" vertical="center" indent="4"/>
    </xf>
    <xf numFmtId="49" fontId="0" fillId="0" borderId="28" xfId="0" applyNumberFormat="1" applyBorder="1" applyAlignment="1">
      <alignment horizontal="center" vertical="center"/>
    </xf>
    <xf numFmtId="0" fontId="0" fillId="0" borderId="29" xfId="0" applyBorder="1" applyAlignment="1">
      <alignment horizontal="left" vertical="justify" indent="2"/>
    </xf>
    <xf numFmtId="3" fontId="0" fillId="0" borderId="29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3" fontId="0" fillId="0" borderId="30" xfId="0" applyNumberFormat="1" applyBorder="1" applyAlignment="1">
      <alignment vertical="center"/>
    </xf>
    <xf numFmtId="3" fontId="3" fillId="0" borderId="31" xfId="0" applyNumberFormat="1" applyFont="1" applyBorder="1" applyAlignment="1">
      <alignment vertical="center"/>
    </xf>
    <xf numFmtId="0" fontId="0" fillId="0" borderId="31" xfId="0" applyBorder="1" applyAlignment="1">
      <alignment vertical="center"/>
    </xf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0" fillId="0" borderId="21" xfId="0" applyBorder="1" applyAlignment="1">
      <alignment vertical="justify"/>
    </xf>
    <xf numFmtId="9" fontId="3" fillId="0" borderId="22" xfId="0" applyNumberFormat="1" applyFont="1" applyBorder="1" applyAlignment="1">
      <alignment vertical="center"/>
    </xf>
    <xf numFmtId="0" fontId="0" fillId="0" borderId="24" xfId="0" applyBorder="1" applyAlignment="1">
      <alignment vertical="justify"/>
    </xf>
    <xf numFmtId="3" fontId="0" fillId="0" borderId="24" xfId="0" applyNumberFormat="1" applyFill="1" applyBorder="1" applyAlignment="1">
      <alignment vertical="center"/>
    </xf>
    <xf numFmtId="3" fontId="0" fillId="0" borderId="27" xfId="0" applyNumberFormat="1" applyFill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4" xfId="0" applyBorder="1" applyAlignment="1">
      <alignment horizontal="left" vertical="justify"/>
    </xf>
    <xf numFmtId="0" fontId="3" fillId="0" borderId="15" xfId="0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3" fontId="3" fillId="0" borderId="34" xfId="0" applyNumberFormat="1" applyFont="1" applyBorder="1" applyAlignment="1">
      <alignment vertical="center"/>
    </xf>
    <xf numFmtId="49" fontId="0" fillId="0" borderId="35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0" fontId="0" fillId="0" borderId="37" xfId="0" applyFont="1" applyBorder="1" applyAlignment="1">
      <alignment vertical="justify"/>
    </xf>
    <xf numFmtId="3" fontId="0" fillId="0" borderId="37" xfId="0" applyNumberFormat="1" applyBorder="1" applyAlignment="1">
      <alignment vertical="center"/>
    </xf>
    <xf numFmtId="3" fontId="3" fillId="0" borderId="37" xfId="0" applyNumberFormat="1" applyFont="1" applyBorder="1" applyAlignment="1">
      <alignment vertical="center"/>
    </xf>
    <xf numFmtId="3" fontId="3" fillId="0" borderId="30" xfId="0" applyNumberFormat="1" applyFont="1" applyBorder="1" applyAlignment="1">
      <alignment vertical="center"/>
    </xf>
    <xf numFmtId="9" fontId="3" fillId="0" borderId="30" xfId="0" applyNumberFormat="1" applyFont="1" applyBorder="1" applyAlignment="1">
      <alignment vertical="center"/>
    </xf>
    <xf numFmtId="49" fontId="0" fillId="0" borderId="38" xfId="0" applyNumberFormat="1" applyBorder="1" applyAlignment="1">
      <alignment horizontal="center" vertical="center"/>
    </xf>
    <xf numFmtId="3" fontId="0" fillId="0" borderId="21" xfId="0" applyNumberFormat="1" applyFill="1" applyBorder="1" applyAlignment="1">
      <alignment vertical="center"/>
    </xf>
    <xf numFmtId="4" fontId="0" fillId="0" borderId="21" xfId="0" applyNumberForma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3" fontId="0" fillId="0" borderId="22" xfId="0" applyNumberFormat="1" applyFill="1" applyBorder="1" applyAlignment="1">
      <alignment vertical="center"/>
    </xf>
    <xf numFmtId="0" fontId="4" fillId="0" borderId="29" xfId="0" applyFont="1" applyFill="1" applyBorder="1" applyAlignment="1">
      <alignment vertical="distributed"/>
    </xf>
    <xf numFmtId="3" fontId="3" fillId="0" borderId="29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164" fontId="3" fillId="0" borderId="22" xfId="0" applyNumberFormat="1" applyFont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vertical="center"/>
    </xf>
    <xf numFmtId="49" fontId="0" fillId="0" borderId="33" xfId="0" applyNumberFormat="1" applyBorder="1" applyAlignment="1">
      <alignment horizontal="center" vertical="center"/>
    </xf>
    <xf numFmtId="0" fontId="0" fillId="0" borderId="21" xfId="0" applyFill="1" applyBorder="1" applyAlignment="1">
      <alignment vertical="distributed"/>
    </xf>
    <xf numFmtId="0" fontId="0" fillId="0" borderId="21" xfId="0" applyBorder="1" applyAlignment="1">
      <alignment/>
    </xf>
    <xf numFmtId="0" fontId="0" fillId="0" borderId="24" xfId="0" applyFill="1" applyBorder="1" applyAlignment="1">
      <alignment vertical="distributed"/>
    </xf>
    <xf numFmtId="0" fontId="0" fillId="0" borderId="24" xfId="0" applyBorder="1" applyAlignment="1">
      <alignment/>
    </xf>
    <xf numFmtId="9" fontId="3" fillId="0" borderId="27" xfId="0" applyNumberFormat="1" applyFont="1" applyBorder="1" applyAlignment="1">
      <alignment vertical="center"/>
    </xf>
    <xf numFmtId="0" fontId="3" fillId="0" borderId="29" xfId="0" applyFont="1" applyBorder="1" applyAlignment="1">
      <alignment/>
    </xf>
    <xf numFmtId="3" fontId="3" fillId="0" borderId="27" xfId="0" applyNumberFormat="1" applyFont="1" applyBorder="1" applyAlignment="1">
      <alignment vertical="center"/>
    </xf>
    <xf numFmtId="49" fontId="0" fillId="0" borderId="39" xfId="0" applyNumberFormat="1" applyBorder="1" applyAlignment="1">
      <alignment horizontal="center" vertical="center"/>
    </xf>
    <xf numFmtId="0" fontId="4" fillId="0" borderId="31" xfId="0" applyFont="1" applyFill="1" applyBorder="1" applyAlignment="1">
      <alignment vertical="distributed"/>
    </xf>
    <xf numFmtId="0" fontId="0" fillId="0" borderId="31" xfId="0" applyBorder="1" applyAlignment="1">
      <alignment/>
    </xf>
    <xf numFmtId="3" fontId="3" fillId="0" borderId="32" xfId="0" applyNumberFormat="1" applyFont="1" applyBorder="1" applyAlignment="1">
      <alignment vertical="center"/>
    </xf>
    <xf numFmtId="49" fontId="0" fillId="0" borderId="21" xfId="0" applyNumberFormat="1" applyBorder="1" applyAlignment="1">
      <alignment horizontal="center" vertical="center"/>
    </xf>
    <xf numFmtId="0" fontId="5" fillId="0" borderId="21" xfId="0" applyFont="1" applyFill="1" applyBorder="1" applyAlignment="1" applyProtection="1">
      <alignment/>
      <protection locked="0"/>
    </xf>
    <xf numFmtId="3" fontId="3" fillId="0" borderId="21" xfId="0" applyNumberFormat="1" applyFont="1" applyBorder="1" applyAlignment="1">
      <alignment vertical="center"/>
    </xf>
    <xf numFmtId="49" fontId="0" fillId="0" borderId="24" xfId="0" applyNumberFormat="1" applyBorder="1" applyAlignment="1">
      <alignment horizontal="center" vertical="center"/>
    </xf>
    <xf numFmtId="0" fontId="5" fillId="0" borderId="24" xfId="0" applyFont="1" applyFill="1" applyBorder="1" applyAlignment="1" applyProtection="1">
      <alignment/>
      <protection locked="0"/>
    </xf>
    <xf numFmtId="3" fontId="3" fillId="0" borderId="24" xfId="0" applyNumberFormat="1" applyFont="1" applyBorder="1" applyAlignment="1">
      <alignment vertical="center"/>
    </xf>
    <xf numFmtId="49" fontId="0" fillId="0" borderId="26" xfId="0" applyNumberFormat="1" applyBorder="1" applyAlignment="1">
      <alignment horizontal="center" vertical="center"/>
    </xf>
    <xf numFmtId="0" fontId="5" fillId="0" borderId="26" xfId="0" applyFont="1" applyFill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39" xfId="0" applyBorder="1" applyAlignment="1">
      <alignment horizontal="center" vertical="center"/>
    </xf>
    <xf numFmtId="0" fontId="5" fillId="0" borderId="24" xfId="0" applyFont="1" applyFill="1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Font="1" applyFill="1" applyBorder="1" applyAlignment="1">
      <alignment vertical="distributed"/>
    </xf>
    <xf numFmtId="9" fontId="3" fillId="0" borderId="22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distributed"/>
    </xf>
    <xf numFmtId="0" fontId="0" fillId="0" borderId="28" xfId="0" applyBorder="1" applyAlignment="1">
      <alignment horizontal="center" vertical="center"/>
    </xf>
    <xf numFmtId="3" fontId="3" fillId="0" borderId="29" xfId="0" applyNumberFormat="1" applyFont="1" applyFill="1" applyBorder="1" applyAlignment="1">
      <alignment vertical="center"/>
    </xf>
    <xf numFmtId="0" fontId="3" fillId="0" borderId="31" xfId="0" applyFont="1" applyBorder="1" applyAlignment="1">
      <alignment vertical="center"/>
    </xf>
    <xf numFmtId="3" fontId="3" fillId="0" borderId="32" xfId="0" applyNumberFormat="1" applyFont="1" applyFill="1" applyBorder="1" applyAlignment="1">
      <alignment vertical="center"/>
    </xf>
    <xf numFmtId="9" fontId="3" fillId="0" borderId="32" xfId="0" applyNumberFormat="1" applyFont="1" applyFill="1" applyBorder="1" applyAlignment="1">
      <alignment vertical="center"/>
    </xf>
    <xf numFmtId="0" fontId="3" fillId="0" borderId="31" xfId="0" applyFont="1" applyFill="1" applyBorder="1" applyAlignment="1">
      <alignment vertical="distributed"/>
    </xf>
    <xf numFmtId="3" fontId="0" fillId="0" borderId="30" xfId="0" applyNumberFormat="1" applyFill="1" applyBorder="1" applyAlignment="1">
      <alignment vertical="center"/>
    </xf>
    <xf numFmtId="0" fontId="4" fillId="0" borderId="35" xfId="0" applyFont="1" applyFill="1" applyBorder="1" applyAlignment="1">
      <alignment horizontal="left" vertical="distributed"/>
    </xf>
    <xf numFmtId="0" fontId="4" fillId="0" borderId="41" xfId="0" applyFont="1" applyFill="1" applyBorder="1" applyAlignment="1">
      <alignment horizontal="left" vertical="distributed"/>
    </xf>
    <xf numFmtId="0" fontId="4" fillId="0" borderId="42" xfId="0" applyFont="1" applyFill="1" applyBorder="1" applyAlignment="1">
      <alignment horizontal="left" vertical="distributed"/>
    </xf>
    <xf numFmtId="0" fontId="3" fillId="0" borderId="35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0" xfId="0" applyBorder="1" applyAlignment="1">
      <alignment horizontal="center" vertical="justify"/>
    </xf>
    <xf numFmtId="0" fontId="0" fillId="0" borderId="46" xfId="0" applyBorder="1" applyAlignment="1">
      <alignment horizontal="center" vertical="justify"/>
    </xf>
    <xf numFmtId="0" fontId="0" fillId="0" borderId="47" xfId="0" applyBorder="1" applyAlignment="1">
      <alignment horizontal="center" vertical="justify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113"/>
  <sheetViews>
    <sheetView tabSelected="1" zoomScalePageLayoutView="0" workbookViewId="0" topLeftCell="A87">
      <selection activeCell="J108" sqref="J108"/>
    </sheetView>
  </sheetViews>
  <sheetFormatPr defaultColWidth="9.00390625" defaultRowHeight="12.75" outlineLevelRow="1"/>
  <cols>
    <col min="1" max="1" width="9.25390625" style="0" customWidth="1"/>
    <col min="2" max="2" width="56.625" style="0" customWidth="1"/>
    <col min="3" max="3" width="20.00390625" style="0" customWidth="1"/>
    <col min="4" max="4" width="17.25390625" style="0" customWidth="1"/>
    <col min="5" max="6" width="0" style="0" hidden="1" customWidth="1"/>
    <col min="7" max="7" width="17.25390625" style="0" customWidth="1"/>
    <col min="8" max="8" width="19.75390625" style="0" customWidth="1"/>
    <col min="9" max="9" width="16.125" style="0" customWidth="1"/>
    <col min="10" max="10" width="19.125" style="0" customWidth="1"/>
    <col min="11" max="11" width="18.125" style="0" customWidth="1"/>
  </cols>
  <sheetData>
    <row r="1" spans="2:11" ht="15.75">
      <c r="B1" s="115" t="s">
        <v>0</v>
      </c>
      <c r="C1" s="115"/>
      <c r="K1" s="2" t="s">
        <v>1</v>
      </c>
    </row>
    <row r="2" spans="2:11" ht="15.75">
      <c r="B2" s="1"/>
      <c r="C2" s="1"/>
      <c r="K2" s="2" t="s">
        <v>2</v>
      </c>
    </row>
    <row r="3" spans="2:11" ht="15.75">
      <c r="B3" s="1"/>
      <c r="C3" s="1"/>
      <c r="J3" s="3" t="s">
        <v>3</v>
      </c>
      <c r="K3" s="3"/>
    </row>
    <row r="4" spans="2:8" ht="33" customHeight="1">
      <c r="B4" s="4"/>
      <c r="C4" s="4"/>
      <c r="D4" s="4"/>
      <c r="E4" s="4" t="s">
        <v>4</v>
      </c>
      <c r="F4" s="4" t="s">
        <v>4</v>
      </c>
      <c r="G4" s="4"/>
      <c r="H4" s="2"/>
    </row>
    <row r="5" spans="1:11" ht="15.75">
      <c r="A5" s="116" t="s">
        <v>5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</row>
    <row r="7" ht="13.5" thickBot="1"/>
    <row r="8" spans="1:11" ht="52.5" customHeight="1" thickBot="1">
      <c r="A8" s="117" t="s">
        <v>6</v>
      </c>
      <c r="B8" s="117" t="s">
        <v>7</v>
      </c>
      <c r="C8" s="120" t="s">
        <v>8</v>
      </c>
      <c r="D8" s="122" t="s">
        <v>9</v>
      </c>
      <c r="E8" s="123"/>
      <c r="F8" s="123"/>
      <c r="G8" s="124"/>
      <c r="H8" s="117" t="s">
        <v>10</v>
      </c>
      <c r="I8" s="117" t="s">
        <v>11</v>
      </c>
      <c r="J8" s="125" t="s">
        <v>12</v>
      </c>
      <c r="K8" s="126"/>
    </row>
    <row r="9" spans="1:11" ht="35.25" customHeight="1">
      <c r="A9" s="118"/>
      <c r="B9" s="118"/>
      <c r="C9" s="121"/>
      <c r="D9" s="5" t="s">
        <v>13</v>
      </c>
      <c r="E9" s="5" t="s">
        <v>13</v>
      </c>
      <c r="F9" s="5" t="s">
        <v>13</v>
      </c>
      <c r="G9" s="5" t="s">
        <v>14</v>
      </c>
      <c r="H9" s="118"/>
      <c r="I9" s="118"/>
      <c r="J9" s="6" t="s">
        <v>15</v>
      </c>
      <c r="K9" s="6" t="s">
        <v>16</v>
      </c>
    </row>
    <row r="10" spans="1:11" ht="18.75" customHeight="1" thickBot="1">
      <c r="A10" s="119"/>
      <c r="B10" s="119"/>
      <c r="C10" s="7" t="s">
        <v>17</v>
      </c>
      <c r="D10" s="7" t="s">
        <v>17</v>
      </c>
      <c r="E10" s="8" t="s">
        <v>17</v>
      </c>
      <c r="F10" s="8" t="s">
        <v>17</v>
      </c>
      <c r="G10" s="8" t="s">
        <v>17</v>
      </c>
      <c r="H10" s="7" t="s">
        <v>17</v>
      </c>
      <c r="I10" s="7" t="s">
        <v>17</v>
      </c>
      <c r="J10" s="7" t="s">
        <v>17</v>
      </c>
      <c r="K10" s="7" t="s">
        <v>17</v>
      </c>
    </row>
    <row r="11" spans="1:11" ht="13.5" thickBot="1">
      <c r="A11" s="9">
        <v>1</v>
      </c>
      <c r="B11" s="10">
        <v>2</v>
      </c>
      <c r="C11" s="11">
        <v>3</v>
      </c>
      <c r="D11" s="11">
        <v>4</v>
      </c>
      <c r="G11" s="11">
        <v>5</v>
      </c>
      <c r="H11" s="11">
        <v>6</v>
      </c>
      <c r="I11" s="11">
        <v>7</v>
      </c>
      <c r="J11" s="11">
        <v>8</v>
      </c>
      <c r="K11" s="11">
        <v>9</v>
      </c>
    </row>
    <row r="12" spans="1:11" ht="25.5">
      <c r="A12" s="12" t="s">
        <v>18</v>
      </c>
      <c r="B12" s="13" t="s">
        <v>19</v>
      </c>
      <c r="C12" s="14">
        <f aca="true" t="shared" si="0" ref="C12:K12">C13+C14-C15+C18</f>
        <v>0</v>
      </c>
      <c r="D12" s="14">
        <f t="shared" si="0"/>
        <v>0</v>
      </c>
      <c r="E12" s="14">
        <f t="shared" si="0"/>
        <v>0</v>
      </c>
      <c r="F12" s="14">
        <f t="shared" si="0"/>
        <v>0</v>
      </c>
      <c r="G12" s="14">
        <f t="shared" si="0"/>
        <v>0</v>
      </c>
      <c r="H12" s="15">
        <f t="shared" si="0"/>
        <v>0</v>
      </c>
      <c r="I12" s="15">
        <f t="shared" si="0"/>
        <v>0</v>
      </c>
      <c r="J12" s="15">
        <f t="shared" si="0"/>
        <v>0</v>
      </c>
      <c r="K12" s="15">
        <f t="shared" si="0"/>
        <v>0</v>
      </c>
    </row>
    <row r="13" spans="1:11" ht="25.5">
      <c r="A13" s="16" t="s">
        <v>20</v>
      </c>
      <c r="B13" s="17" t="s">
        <v>21</v>
      </c>
      <c r="C13" s="18">
        <v>0</v>
      </c>
      <c r="D13" s="18">
        <v>0</v>
      </c>
      <c r="E13" s="19"/>
      <c r="F13" s="19"/>
      <c r="G13" s="18">
        <v>0</v>
      </c>
      <c r="H13" s="20">
        <f aca="true" t="shared" si="1" ref="H13:K15">C13+D13+G13</f>
        <v>0</v>
      </c>
      <c r="I13" s="20">
        <f t="shared" si="1"/>
        <v>0</v>
      </c>
      <c r="J13" s="20">
        <f t="shared" si="1"/>
        <v>0</v>
      </c>
      <c r="K13" s="20">
        <f t="shared" si="1"/>
        <v>0</v>
      </c>
    </row>
    <row r="14" spans="1:11" ht="25.5">
      <c r="A14" s="21" t="s">
        <v>22</v>
      </c>
      <c r="B14" s="22" t="s">
        <v>23</v>
      </c>
      <c r="C14" s="23">
        <v>0</v>
      </c>
      <c r="D14" s="23">
        <v>0</v>
      </c>
      <c r="E14" s="24"/>
      <c r="F14" s="24"/>
      <c r="G14" s="23">
        <v>0</v>
      </c>
      <c r="H14" s="20">
        <f t="shared" si="1"/>
        <v>0</v>
      </c>
      <c r="I14" s="20">
        <f t="shared" si="1"/>
        <v>0</v>
      </c>
      <c r="J14" s="20">
        <f t="shared" si="1"/>
        <v>0</v>
      </c>
      <c r="K14" s="20">
        <f t="shared" si="1"/>
        <v>0</v>
      </c>
    </row>
    <row r="15" spans="1:11" ht="12.75">
      <c r="A15" s="21" t="s">
        <v>24</v>
      </c>
      <c r="B15" s="25" t="s">
        <v>25</v>
      </c>
      <c r="C15" s="23">
        <v>0</v>
      </c>
      <c r="D15" s="23">
        <f>D16+D17</f>
        <v>0</v>
      </c>
      <c r="E15" s="23">
        <f>E16+E17</f>
        <v>0</v>
      </c>
      <c r="F15" s="23">
        <f>F16+F17</f>
        <v>0</v>
      </c>
      <c r="G15" s="23">
        <f>G16+G17</f>
        <v>0</v>
      </c>
      <c r="H15" s="20">
        <f t="shared" si="1"/>
        <v>0</v>
      </c>
      <c r="I15" s="20">
        <f t="shared" si="1"/>
        <v>0</v>
      </c>
      <c r="J15" s="20">
        <f t="shared" si="1"/>
        <v>0</v>
      </c>
      <c r="K15" s="20">
        <f t="shared" si="1"/>
        <v>0</v>
      </c>
    </row>
    <row r="16" spans="1:11" ht="25.5">
      <c r="A16" s="26" t="s">
        <v>26</v>
      </c>
      <c r="B16" s="27" t="s">
        <v>27</v>
      </c>
      <c r="C16" s="28">
        <v>0</v>
      </c>
      <c r="D16" s="28">
        <v>0</v>
      </c>
      <c r="E16" s="29"/>
      <c r="F16" s="29"/>
      <c r="G16" s="28">
        <v>0</v>
      </c>
      <c r="H16" s="30">
        <f aca="true" t="shared" si="2" ref="H16:K17">SUM(C16:G16)</f>
        <v>0</v>
      </c>
      <c r="I16" s="30">
        <f t="shared" si="2"/>
        <v>0</v>
      </c>
      <c r="J16" s="30">
        <f t="shared" si="2"/>
        <v>0</v>
      </c>
      <c r="K16" s="30">
        <f t="shared" si="2"/>
        <v>0</v>
      </c>
    </row>
    <row r="17" spans="1:11" ht="12.75">
      <c r="A17" s="26" t="s">
        <v>28</v>
      </c>
      <c r="B17" s="31" t="s">
        <v>29</v>
      </c>
      <c r="C17" s="28">
        <v>0</v>
      </c>
      <c r="D17" s="28">
        <v>0</v>
      </c>
      <c r="E17" s="29"/>
      <c r="F17" s="29"/>
      <c r="G17" s="28">
        <v>0</v>
      </c>
      <c r="H17" s="30">
        <f t="shared" si="2"/>
        <v>0</v>
      </c>
      <c r="I17" s="30">
        <f t="shared" si="2"/>
        <v>0</v>
      </c>
      <c r="J17" s="30">
        <f t="shared" si="2"/>
        <v>0</v>
      </c>
      <c r="K17" s="30">
        <f t="shared" si="2"/>
        <v>0</v>
      </c>
    </row>
    <row r="18" spans="1:11" ht="51.75" thickBot="1">
      <c r="A18" s="32" t="s">
        <v>30</v>
      </c>
      <c r="B18" s="33" t="s">
        <v>31</v>
      </c>
      <c r="C18" s="34">
        <v>0</v>
      </c>
      <c r="D18" s="34">
        <v>0</v>
      </c>
      <c r="E18" s="35"/>
      <c r="F18" s="35"/>
      <c r="G18" s="34">
        <v>0</v>
      </c>
      <c r="H18" s="36">
        <f>C18+D18+G18</f>
        <v>0</v>
      </c>
      <c r="I18" s="36">
        <f>D18+E18+H18</f>
        <v>0</v>
      </c>
      <c r="J18" s="36">
        <f>E18+F18+I18</f>
        <v>0</v>
      </c>
      <c r="K18" s="36">
        <f>F18+G18+J18</f>
        <v>0</v>
      </c>
    </row>
    <row r="19" spans="1:11" ht="13.5" thickBot="1">
      <c r="A19" s="109" t="s">
        <v>32</v>
      </c>
      <c r="B19" s="110"/>
      <c r="C19" s="111"/>
      <c r="D19" s="37"/>
      <c r="E19" s="38"/>
      <c r="F19" s="38"/>
      <c r="G19" s="39"/>
      <c r="H19" s="40">
        <f>D19+G19</f>
        <v>0</v>
      </c>
      <c r="I19" s="40">
        <f>E19+H19</f>
        <v>0</v>
      </c>
      <c r="J19" s="40">
        <f>F19+I19</f>
        <v>0</v>
      </c>
      <c r="K19" s="40">
        <f>G19+J19</f>
        <v>0</v>
      </c>
    </row>
    <row r="20" spans="1:11" ht="16.5" thickBot="1">
      <c r="A20" s="41"/>
      <c r="B20" s="112" t="s">
        <v>33</v>
      </c>
      <c r="C20" s="113"/>
      <c r="D20" s="113"/>
      <c r="E20" s="113"/>
      <c r="F20" s="113"/>
      <c r="G20" s="113"/>
      <c r="H20" s="113"/>
      <c r="I20" s="113"/>
      <c r="J20" s="113"/>
      <c r="K20" s="114"/>
    </row>
    <row r="21" spans="1:11" ht="25.5">
      <c r="A21" s="12" t="s">
        <v>34</v>
      </c>
      <c r="B21" s="42" t="s">
        <v>21</v>
      </c>
      <c r="C21" s="18">
        <v>65000000</v>
      </c>
      <c r="D21" s="18"/>
      <c r="E21" s="19"/>
      <c r="F21" s="19"/>
      <c r="G21" s="18"/>
      <c r="H21" s="20">
        <f aca="true" t="shared" si="3" ref="H21:H27">C21+D21+G21</f>
        <v>65000000</v>
      </c>
      <c r="I21" s="20">
        <v>60480000</v>
      </c>
      <c r="J21" s="20">
        <f aca="true" t="shared" si="4" ref="J21:J27">I21-H21</f>
        <v>-4520000</v>
      </c>
      <c r="K21" s="43">
        <f>J21/H21</f>
        <v>-0.06953846153846154</v>
      </c>
    </row>
    <row r="22" spans="1:11" ht="25.5">
      <c r="A22" s="21" t="s">
        <v>35</v>
      </c>
      <c r="B22" s="44" t="s">
        <v>23</v>
      </c>
      <c r="C22" s="23"/>
      <c r="D22" s="23">
        <v>75000000</v>
      </c>
      <c r="E22" s="24"/>
      <c r="F22" s="24"/>
      <c r="G22" s="23">
        <v>70000000</v>
      </c>
      <c r="H22" s="30">
        <f t="shared" si="3"/>
        <v>145000000</v>
      </c>
      <c r="I22" s="30">
        <v>132197725</v>
      </c>
      <c r="J22" s="20">
        <f t="shared" si="4"/>
        <v>-12802275</v>
      </c>
      <c r="K22" s="43">
        <f>J22/H22</f>
        <v>-0.08829155172413793</v>
      </c>
    </row>
    <row r="23" spans="1:11" ht="12.75">
      <c r="A23" s="21" t="s">
        <v>36</v>
      </c>
      <c r="B23" s="24" t="s">
        <v>25</v>
      </c>
      <c r="C23" s="45"/>
      <c r="D23" s="45">
        <f>D24+D25</f>
        <v>0</v>
      </c>
      <c r="E23" s="45">
        <f>E24+E25</f>
        <v>0</v>
      </c>
      <c r="F23" s="45">
        <f>F24+F25</f>
        <v>0</v>
      </c>
      <c r="G23" s="45">
        <f>G24+G25</f>
        <v>0</v>
      </c>
      <c r="H23" s="46">
        <f t="shared" si="3"/>
        <v>0</v>
      </c>
      <c r="I23" s="46">
        <f>D23+E23+H23</f>
        <v>0</v>
      </c>
      <c r="J23" s="20">
        <f t="shared" si="4"/>
        <v>0</v>
      </c>
      <c r="K23" s="47">
        <v>0</v>
      </c>
    </row>
    <row r="24" spans="1:11" ht="25.5">
      <c r="A24" s="26" t="s">
        <v>37</v>
      </c>
      <c r="B24" s="22" t="s">
        <v>27</v>
      </c>
      <c r="C24" s="45"/>
      <c r="D24" s="45"/>
      <c r="E24" s="48"/>
      <c r="F24" s="48"/>
      <c r="G24" s="45"/>
      <c r="H24" s="46">
        <f t="shared" si="3"/>
        <v>0</v>
      </c>
      <c r="I24" s="46">
        <f>D24+E24+H24</f>
        <v>0</v>
      </c>
      <c r="J24" s="20">
        <f t="shared" si="4"/>
        <v>0</v>
      </c>
      <c r="K24" s="47">
        <v>0</v>
      </c>
    </row>
    <row r="25" spans="1:11" ht="12.75">
      <c r="A25" s="26" t="s">
        <v>38</v>
      </c>
      <c r="B25" s="25" t="s">
        <v>29</v>
      </c>
      <c r="C25" s="45"/>
      <c r="D25" s="45"/>
      <c r="E25" s="48"/>
      <c r="F25" s="48"/>
      <c r="G25" s="45"/>
      <c r="H25" s="46">
        <f t="shared" si="3"/>
        <v>0</v>
      </c>
      <c r="I25" s="46">
        <f>D25+E25+H25</f>
        <v>0</v>
      </c>
      <c r="J25" s="20">
        <f t="shared" si="4"/>
        <v>0</v>
      </c>
      <c r="K25" s="47">
        <v>0</v>
      </c>
    </row>
    <row r="26" spans="1:11" ht="51">
      <c r="A26" s="26" t="s">
        <v>35</v>
      </c>
      <c r="B26" s="49" t="s">
        <v>31</v>
      </c>
      <c r="C26" s="45">
        <v>100000</v>
      </c>
      <c r="D26" s="45"/>
      <c r="E26" s="24"/>
      <c r="F26" s="24"/>
      <c r="G26" s="45"/>
      <c r="H26" s="30">
        <f t="shared" si="3"/>
        <v>100000</v>
      </c>
      <c r="I26" s="30">
        <v>119675.1</v>
      </c>
      <c r="J26" s="20">
        <f t="shared" si="4"/>
        <v>19675.100000000006</v>
      </c>
      <c r="K26" s="43">
        <f>J26/H26</f>
        <v>0.19675100000000006</v>
      </c>
    </row>
    <row r="27" spans="1:11" ht="13.5" thickBot="1">
      <c r="A27" s="26" t="s">
        <v>36</v>
      </c>
      <c r="B27" s="50" t="s">
        <v>39</v>
      </c>
      <c r="C27" s="51">
        <f>C21+C22+C23+C26</f>
        <v>65100000</v>
      </c>
      <c r="D27" s="51">
        <f>D21+D22+D23+D26</f>
        <v>75000000</v>
      </c>
      <c r="E27" s="51">
        <f>E21+E22+E23+E26</f>
        <v>0</v>
      </c>
      <c r="F27" s="51">
        <f>F21+F22+F23+F26</f>
        <v>0</v>
      </c>
      <c r="G27" s="51">
        <f>G21+G22+G23+G26</f>
        <v>70000000</v>
      </c>
      <c r="H27" s="52">
        <f t="shared" si="3"/>
        <v>210100000</v>
      </c>
      <c r="I27" s="52">
        <f>I21+I22+I26</f>
        <v>192797400.1</v>
      </c>
      <c r="J27" s="47">
        <f t="shared" si="4"/>
        <v>-17302599.900000006</v>
      </c>
      <c r="K27" s="43">
        <f>J27/H27</f>
        <v>-0.08235411661113758</v>
      </c>
    </row>
    <row r="28" spans="1:11" ht="16.5" thickBot="1">
      <c r="A28" s="53"/>
      <c r="B28" s="113" t="s">
        <v>40</v>
      </c>
      <c r="C28" s="113"/>
      <c r="D28" s="113"/>
      <c r="E28" s="113"/>
      <c r="F28" s="113"/>
      <c r="G28" s="113"/>
      <c r="H28" s="113"/>
      <c r="I28" s="113"/>
      <c r="J28" s="113"/>
      <c r="K28" s="114"/>
    </row>
    <row r="29" spans="1:11" ht="13.5" thickBot="1">
      <c r="A29" s="54" t="s">
        <v>41</v>
      </c>
      <c r="B29" s="106" t="s">
        <v>42</v>
      </c>
      <c r="C29" s="107"/>
      <c r="D29" s="107"/>
      <c r="E29" s="107"/>
      <c r="F29" s="107"/>
      <c r="G29" s="107"/>
      <c r="H29" s="107"/>
      <c r="I29" s="107"/>
      <c r="J29" s="107"/>
      <c r="K29" s="108"/>
    </row>
    <row r="30" spans="1:11" ht="39" thickBot="1">
      <c r="A30" s="32" t="s">
        <v>43</v>
      </c>
      <c r="B30" s="55" t="s">
        <v>44</v>
      </c>
      <c r="C30" s="56"/>
      <c r="D30" s="57">
        <v>75000000</v>
      </c>
      <c r="E30" s="57"/>
      <c r="F30" s="57"/>
      <c r="G30" s="57">
        <v>70000000</v>
      </c>
      <c r="H30" s="58">
        <f>SUM(C30:G30)</f>
        <v>145000000</v>
      </c>
      <c r="I30" s="58">
        <v>132197725</v>
      </c>
      <c r="J30" s="58">
        <f>I30-H30</f>
        <v>-12802275</v>
      </c>
      <c r="K30" s="59">
        <f>J30/H30</f>
        <v>-0.08829155172413793</v>
      </c>
    </row>
    <row r="31" spans="1:11" ht="13.5" thickBot="1">
      <c r="A31" s="60" t="s">
        <v>45</v>
      </c>
      <c r="B31" s="106" t="s">
        <v>46</v>
      </c>
      <c r="C31" s="107"/>
      <c r="D31" s="107"/>
      <c r="E31" s="107"/>
      <c r="F31" s="107"/>
      <c r="G31" s="107"/>
      <c r="H31" s="107"/>
      <c r="I31" s="107"/>
      <c r="J31" s="107"/>
      <c r="K31" s="108"/>
    </row>
    <row r="32" spans="1:11" ht="38.25">
      <c r="A32" s="16" t="s">
        <v>47</v>
      </c>
      <c r="B32" s="42" t="s">
        <v>48</v>
      </c>
      <c r="C32" s="18"/>
      <c r="D32" s="61"/>
      <c r="E32" s="62"/>
      <c r="F32" s="63"/>
      <c r="G32" s="61"/>
      <c r="H32" s="64">
        <f aca="true" t="shared" si="5" ref="H32:K34">SUM(C32:G32)</f>
        <v>0</v>
      </c>
      <c r="I32" s="64">
        <f t="shared" si="5"/>
        <v>0</v>
      </c>
      <c r="J32" s="64">
        <f t="shared" si="5"/>
        <v>0</v>
      </c>
      <c r="K32" s="64">
        <f t="shared" si="5"/>
        <v>0</v>
      </c>
    </row>
    <row r="33" spans="1:11" ht="12.75">
      <c r="A33" s="21" t="s">
        <v>49</v>
      </c>
      <c r="B33" s="24" t="s">
        <v>50</v>
      </c>
      <c r="C33" s="23"/>
      <c r="D33" s="45">
        <f>D24*0.1</f>
        <v>0</v>
      </c>
      <c r="E33" s="45">
        <f>E24*0.1</f>
        <v>0</v>
      </c>
      <c r="F33" s="45">
        <f>F24*0.1</f>
        <v>0</v>
      </c>
      <c r="G33" s="45">
        <f>G24*0.1</f>
        <v>0</v>
      </c>
      <c r="H33" s="46">
        <f t="shared" si="5"/>
        <v>0</v>
      </c>
      <c r="I33" s="46">
        <f t="shared" si="5"/>
        <v>0</v>
      </c>
      <c r="J33" s="46">
        <f t="shared" si="5"/>
        <v>0</v>
      </c>
      <c r="K33" s="46">
        <f t="shared" si="5"/>
        <v>0</v>
      </c>
    </row>
    <row r="34" spans="1:11" ht="13.5" thickBot="1">
      <c r="A34" s="32" t="s">
        <v>51</v>
      </c>
      <c r="B34" s="65" t="s">
        <v>52</v>
      </c>
      <c r="C34" s="66"/>
      <c r="D34" s="66">
        <f>D32+D33</f>
        <v>0</v>
      </c>
      <c r="E34" s="66">
        <f>E32+E33</f>
        <v>0</v>
      </c>
      <c r="F34" s="66">
        <f>F32+F33</f>
        <v>0</v>
      </c>
      <c r="G34" s="66">
        <f>G32+G33</f>
        <v>0</v>
      </c>
      <c r="H34" s="67">
        <f t="shared" si="5"/>
        <v>0</v>
      </c>
      <c r="I34" s="67">
        <f t="shared" si="5"/>
        <v>0</v>
      </c>
      <c r="J34" s="67">
        <f t="shared" si="5"/>
        <v>0</v>
      </c>
      <c r="K34" s="67">
        <f t="shared" si="5"/>
        <v>0</v>
      </c>
    </row>
    <row r="35" spans="1:11" ht="13.5" thickBot="1">
      <c r="A35" s="60" t="s">
        <v>53</v>
      </c>
      <c r="B35" s="106" t="s">
        <v>54</v>
      </c>
      <c r="C35" s="107"/>
      <c r="D35" s="107"/>
      <c r="E35" s="107"/>
      <c r="F35" s="107"/>
      <c r="G35" s="107"/>
      <c r="H35" s="107"/>
      <c r="I35" s="107"/>
      <c r="J35" s="107"/>
      <c r="K35" s="108"/>
    </row>
    <row r="36" spans="1:11" ht="12.75">
      <c r="A36" s="16" t="s">
        <v>55</v>
      </c>
      <c r="B36" s="19" t="s">
        <v>56</v>
      </c>
      <c r="C36" s="61">
        <v>1100000</v>
      </c>
      <c r="D36" s="61"/>
      <c r="E36" s="61"/>
      <c r="F36" s="61"/>
      <c r="G36" s="61"/>
      <c r="H36" s="64">
        <f aca="true" t="shared" si="6" ref="H36:H41">SUM(C36:G36)</f>
        <v>1100000</v>
      </c>
      <c r="I36" s="64">
        <v>440000</v>
      </c>
      <c r="J36" s="64">
        <f aca="true" t="shared" si="7" ref="J36:J41">I36-H36</f>
        <v>-660000</v>
      </c>
      <c r="K36" s="43">
        <f aca="true" t="shared" si="8" ref="K36:K41">J36/H36</f>
        <v>-0.6</v>
      </c>
    </row>
    <row r="37" spans="1:11" ht="25.5">
      <c r="A37" s="21" t="s">
        <v>57</v>
      </c>
      <c r="B37" s="44" t="s">
        <v>58</v>
      </c>
      <c r="C37" s="45">
        <v>150000</v>
      </c>
      <c r="D37" s="45"/>
      <c r="E37" s="45"/>
      <c r="F37" s="45"/>
      <c r="G37" s="45"/>
      <c r="H37" s="46">
        <f t="shared" si="6"/>
        <v>150000</v>
      </c>
      <c r="I37" s="46">
        <v>88560.6</v>
      </c>
      <c r="J37" s="64">
        <f t="shared" si="7"/>
        <v>-61439.399999999994</v>
      </c>
      <c r="K37" s="43">
        <f t="shared" si="8"/>
        <v>-0.40959599999999996</v>
      </c>
    </row>
    <row r="38" spans="1:11" ht="12.75">
      <c r="A38" s="21" t="s">
        <v>59</v>
      </c>
      <c r="B38" s="24" t="s">
        <v>60</v>
      </c>
      <c r="C38" s="45">
        <v>1000000</v>
      </c>
      <c r="D38" s="45"/>
      <c r="E38" s="45"/>
      <c r="F38" s="45"/>
      <c r="G38" s="45"/>
      <c r="H38" s="46">
        <f t="shared" si="6"/>
        <v>1000000</v>
      </c>
      <c r="I38" s="46">
        <v>703000</v>
      </c>
      <c r="J38" s="64">
        <f t="shared" si="7"/>
        <v>-297000</v>
      </c>
      <c r="K38" s="43">
        <f t="shared" si="8"/>
        <v>-0.297</v>
      </c>
    </row>
    <row r="39" spans="1:11" ht="25.5">
      <c r="A39" s="16" t="s">
        <v>61</v>
      </c>
      <c r="B39" s="44" t="s">
        <v>62</v>
      </c>
      <c r="C39" s="45">
        <v>1000000</v>
      </c>
      <c r="D39" s="45"/>
      <c r="E39" s="45"/>
      <c r="F39" s="45"/>
      <c r="G39" s="45"/>
      <c r="H39" s="46">
        <f t="shared" si="6"/>
        <v>1000000</v>
      </c>
      <c r="I39" s="46">
        <v>653166.4</v>
      </c>
      <c r="J39" s="64">
        <f t="shared" si="7"/>
        <v>-346833.6</v>
      </c>
      <c r="K39" s="43">
        <f t="shared" si="8"/>
        <v>-0.34683359999999996</v>
      </c>
    </row>
    <row r="40" spans="1:11" ht="12.75">
      <c r="A40" s="16" t="s">
        <v>63</v>
      </c>
      <c r="B40" s="24" t="s">
        <v>64</v>
      </c>
      <c r="C40" s="45">
        <f>5650000+550000</f>
        <v>6200000</v>
      </c>
      <c r="D40" s="45"/>
      <c r="E40" s="45"/>
      <c r="F40" s="45"/>
      <c r="G40" s="45"/>
      <c r="H40" s="46">
        <f>SUM(C40:G40)</f>
        <v>6200000</v>
      </c>
      <c r="I40" s="46">
        <f>5181679.91+455470</f>
        <v>5637149.91</v>
      </c>
      <c r="J40" s="64">
        <f t="shared" si="7"/>
        <v>-562850.0899999999</v>
      </c>
      <c r="K40" s="68">
        <f t="shared" si="8"/>
        <v>-0.09078227258064514</v>
      </c>
    </row>
    <row r="41" spans="1:11" ht="13.5" thickBot="1">
      <c r="A41" s="32" t="s">
        <v>65</v>
      </c>
      <c r="B41" s="65" t="s">
        <v>66</v>
      </c>
      <c r="C41" s="66">
        <f>SUM(C36:C40)</f>
        <v>9450000</v>
      </c>
      <c r="D41" s="66">
        <f>SUM(D36:D40)</f>
        <v>0</v>
      </c>
      <c r="E41" s="66">
        <f>SUM(E36:E40)</f>
        <v>0</v>
      </c>
      <c r="F41" s="66">
        <f>SUM(F36:F40)</f>
        <v>0</v>
      </c>
      <c r="G41" s="66">
        <f>SUM(G36:G40)</f>
        <v>0</v>
      </c>
      <c r="H41" s="69">
        <f t="shared" si="6"/>
        <v>9450000</v>
      </c>
      <c r="I41" s="69">
        <f>SUM(I36:I40)</f>
        <v>7521876.91</v>
      </c>
      <c r="J41" s="70">
        <f t="shared" si="7"/>
        <v>-1928123.0899999999</v>
      </c>
      <c r="K41" s="43">
        <f t="shared" si="8"/>
        <v>-0.2040341894179894</v>
      </c>
    </row>
    <row r="42" spans="1:11" ht="13.5" thickBot="1">
      <c r="A42" s="71" t="s">
        <v>67</v>
      </c>
      <c r="B42" s="106" t="s">
        <v>68</v>
      </c>
      <c r="C42" s="107"/>
      <c r="D42" s="107"/>
      <c r="E42" s="107"/>
      <c r="F42" s="107"/>
      <c r="G42" s="107"/>
      <c r="H42" s="107"/>
      <c r="I42" s="107"/>
      <c r="J42" s="107"/>
      <c r="K42" s="108"/>
    </row>
    <row r="43" spans="1:11" ht="25.5">
      <c r="A43" s="21" t="s">
        <v>69</v>
      </c>
      <c r="B43" s="72" t="s">
        <v>70</v>
      </c>
      <c r="C43" s="18"/>
      <c r="D43" s="18"/>
      <c r="E43" s="73"/>
      <c r="F43" s="73"/>
      <c r="G43" s="18"/>
      <c r="H43" s="20"/>
      <c r="I43" s="20"/>
      <c r="J43" s="20"/>
      <c r="K43" s="20"/>
    </row>
    <row r="44" spans="1:11" ht="12.75">
      <c r="A44" s="21" t="s">
        <v>71</v>
      </c>
      <c r="B44" s="74" t="s">
        <v>72</v>
      </c>
      <c r="C44" s="23"/>
      <c r="D44" s="23"/>
      <c r="E44" s="75"/>
      <c r="F44" s="75"/>
      <c r="G44" s="23"/>
      <c r="H44" s="30">
        <f>C44+D44+G44</f>
        <v>0</v>
      </c>
      <c r="I44" s="30"/>
      <c r="J44" s="30">
        <f>I44-H44</f>
        <v>0</v>
      </c>
      <c r="K44" s="76"/>
    </row>
    <row r="45" spans="1:11" ht="12.75">
      <c r="A45" s="21" t="s">
        <v>73</v>
      </c>
      <c r="B45" s="74" t="s">
        <v>74</v>
      </c>
      <c r="C45" s="23"/>
      <c r="D45" s="23"/>
      <c r="E45" s="75"/>
      <c r="F45" s="75"/>
      <c r="G45" s="23"/>
      <c r="H45" s="30">
        <f>C45+D45+G45</f>
        <v>0</v>
      </c>
      <c r="I45" s="30"/>
      <c r="J45" s="30">
        <f>I45-H45</f>
        <v>0</v>
      </c>
      <c r="K45" s="76"/>
    </row>
    <row r="46" spans="1:11" ht="13.5" thickBot="1">
      <c r="A46" s="32" t="s">
        <v>75</v>
      </c>
      <c r="B46" s="65" t="s">
        <v>76</v>
      </c>
      <c r="C46" s="66">
        <f>C44+C45</f>
        <v>0</v>
      </c>
      <c r="D46" s="66"/>
      <c r="E46" s="77"/>
      <c r="F46" s="77"/>
      <c r="G46" s="66"/>
      <c r="H46" s="78">
        <f>C46+D46+G46</f>
        <v>0</v>
      </c>
      <c r="I46" s="67"/>
      <c r="J46" s="78">
        <f>I46-H46</f>
        <v>0</v>
      </c>
      <c r="K46" s="76"/>
    </row>
    <row r="47" spans="1:11" ht="26.25" collapsed="1" thickBot="1">
      <c r="A47" s="79" t="s">
        <v>77</v>
      </c>
      <c r="B47" s="80" t="s">
        <v>78</v>
      </c>
      <c r="C47" s="37"/>
      <c r="D47" s="37"/>
      <c r="E47" s="81"/>
      <c r="F47" s="81"/>
      <c r="G47" s="37"/>
      <c r="H47" s="82"/>
      <c r="I47" s="82"/>
      <c r="J47" s="82"/>
      <c r="K47" s="82"/>
    </row>
    <row r="48" spans="1:11" ht="13.5" hidden="1" outlineLevel="1" thickBot="1">
      <c r="A48" s="83"/>
      <c r="B48" s="84" t="s">
        <v>79</v>
      </c>
      <c r="C48" s="85"/>
      <c r="D48" s="85"/>
      <c r="E48" s="73"/>
      <c r="F48" s="73"/>
      <c r="G48" s="85"/>
      <c r="H48" s="85"/>
      <c r="I48" s="85"/>
      <c r="J48" s="85"/>
      <c r="K48" s="85"/>
    </row>
    <row r="49" spans="1:11" ht="13.5" hidden="1" outlineLevel="1" thickBot="1">
      <c r="A49" s="86"/>
      <c r="B49" s="87" t="s">
        <v>80</v>
      </c>
      <c r="C49" s="88"/>
      <c r="D49" s="88"/>
      <c r="E49" s="75"/>
      <c r="F49" s="75"/>
      <c r="G49" s="88"/>
      <c r="H49" s="88"/>
      <c r="I49" s="88"/>
      <c r="J49" s="88"/>
      <c r="K49" s="88"/>
    </row>
    <row r="50" spans="1:11" ht="13.5" hidden="1" outlineLevel="1" thickBot="1">
      <c r="A50" s="86"/>
      <c r="B50" s="87" t="s">
        <v>81</v>
      </c>
      <c r="C50" s="88"/>
      <c r="D50" s="88"/>
      <c r="E50" s="75"/>
      <c r="F50" s="75"/>
      <c r="G50" s="88"/>
      <c r="H50" s="88"/>
      <c r="I50" s="88"/>
      <c r="J50" s="88"/>
      <c r="K50" s="88"/>
    </row>
    <row r="51" spans="1:11" ht="13.5" hidden="1" outlineLevel="1" thickBot="1">
      <c r="A51" s="86"/>
      <c r="B51" s="87" t="s">
        <v>82</v>
      </c>
      <c r="C51" s="88"/>
      <c r="D51" s="88"/>
      <c r="E51" s="75"/>
      <c r="F51" s="75"/>
      <c r="G51" s="88"/>
      <c r="H51" s="88"/>
      <c r="I51" s="88"/>
      <c r="J51" s="88"/>
      <c r="K51" s="88"/>
    </row>
    <row r="52" spans="1:11" ht="13.5" hidden="1" outlineLevel="1" thickBot="1">
      <c r="A52" s="86"/>
      <c r="B52" s="87" t="s">
        <v>83</v>
      </c>
      <c r="C52" s="88"/>
      <c r="D52" s="88"/>
      <c r="E52" s="75"/>
      <c r="F52" s="75"/>
      <c r="G52" s="88"/>
      <c r="H52" s="88"/>
      <c r="I52" s="88"/>
      <c r="J52" s="88"/>
      <c r="K52" s="88"/>
    </row>
    <row r="53" spans="1:11" ht="13.5" hidden="1" outlineLevel="1" thickBot="1">
      <c r="A53" s="89"/>
      <c r="B53" s="90" t="s">
        <v>84</v>
      </c>
      <c r="C53" s="51"/>
      <c r="D53" s="51"/>
      <c r="E53" s="91"/>
      <c r="F53" s="91"/>
      <c r="G53" s="51"/>
      <c r="H53" s="51"/>
      <c r="I53" s="51"/>
      <c r="J53" s="51"/>
      <c r="K53" s="51"/>
    </row>
    <row r="54" spans="1:11" ht="26.25" thickBot="1">
      <c r="A54" s="79" t="s">
        <v>85</v>
      </c>
      <c r="B54" s="80" t="s">
        <v>86</v>
      </c>
      <c r="C54" s="37"/>
      <c r="D54" s="37"/>
      <c r="E54" s="81"/>
      <c r="F54" s="81"/>
      <c r="G54" s="37"/>
      <c r="H54" s="82"/>
      <c r="I54" s="82"/>
      <c r="J54" s="82"/>
      <c r="K54" s="82"/>
    </row>
    <row r="55" spans="1:11" ht="26.25" thickBot="1">
      <c r="A55" s="92" t="s">
        <v>87</v>
      </c>
      <c r="B55" s="80" t="s">
        <v>88</v>
      </c>
      <c r="C55" s="37"/>
      <c r="D55" s="37"/>
      <c r="E55" s="81"/>
      <c r="F55" s="81"/>
      <c r="G55" s="37"/>
      <c r="H55" s="82"/>
      <c r="I55" s="82"/>
      <c r="J55" s="82"/>
      <c r="K55" s="82"/>
    </row>
    <row r="56" spans="1:11" ht="13.5" collapsed="1" thickBot="1">
      <c r="A56" s="92" t="s">
        <v>89</v>
      </c>
      <c r="B56" s="80" t="s">
        <v>90</v>
      </c>
      <c r="C56" s="37"/>
      <c r="D56" s="37"/>
      <c r="E56" s="81"/>
      <c r="F56" s="81"/>
      <c r="G56" s="37"/>
      <c r="H56" s="82"/>
      <c r="I56" s="82"/>
      <c r="J56" s="82"/>
      <c r="K56" s="82"/>
    </row>
    <row r="57" spans="1:11" ht="13.5" hidden="1" outlineLevel="1" thickBot="1">
      <c r="A57" s="19"/>
      <c r="B57" s="84" t="s">
        <v>91</v>
      </c>
      <c r="C57" s="18"/>
      <c r="D57" s="18"/>
      <c r="E57" s="73"/>
      <c r="F57" s="73"/>
      <c r="G57" s="18"/>
      <c r="H57" s="18"/>
      <c r="I57" s="18"/>
      <c r="J57" s="18"/>
      <c r="K57" s="18"/>
    </row>
    <row r="58" spans="1:11" ht="13.5" hidden="1" outlineLevel="1" thickBot="1">
      <c r="A58" s="24"/>
      <c r="B58" s="87" t="s">
        <v>92</v>
      </c>
      <c r="C58" s="23"/>
      <c r="D58" s="23"/>
      <c r="E58" s="75"/>
      <c r="F58" s="75"/>
      <c r="G58" s="23"/>
      <c r="H58" s="23"/>
      <c r="I58" s="23"/>
      <c r="J58" s="23"/>
      <c r="K58" s="23"/>
    </row>
    <row r="59" spans="1:11" ht="13.5" hidden="1" outlineLevel="1" thickBot="1">
      <c r="A59" s="24"/>
      <c r="B59" s="87" t="s">
        <v>93</v>
      </c>
      <c r="C59" s="23"/>
      <c r="D59" s="23"/>
      <c r="E59" s="75"/>
      <c r="F59" s="75"/>
      <c r="G59" s="23"/>
      <c r="H59" s="23"/>
      <c r="I59" s="23"/>
      <c r="J59" s="23"/>
      <c r="K59" s="23"/>
    </row>
    <row r="60" spans="1:11" ht="13.5" hidden="1" outlineLevel="1" thickBot="1">
      <c r="A60" s="24"/>
      <c r="B60" s="87" t="s">
        <v>94</v>
      </c>
      <c r="C60" s="23"/>
      <c r="D60" s="23"/>
      <c r="E60" s="75"/>
      <c r="F60" s="75"/>
      <c r="G60" s="23"/>
      <c r="H60" s="23"/>
      <c r="I60" s="23"/>
      <c r="J60" s="23"/>
      <c r="K60" s="23"/>
    </row>
    <row r="61" spans="1:11" ht="13.5" hidden="1" outlineLevel="1" thickBot="1">
      <c r="A61" s="24"/>
      <c r="B61" s="87" t="s">
        <v>95</v>
      </c>
      <c r="C61" s="23"/>
      <c r="D61" s="23"/>
      <c r="E61" s="75"/>
      <c r="F61" s="75"/>
      <c r="G61" s="23"/>
      <c r="H61" s="23"/>
      <c r="I61" s="23"/>
      <c r="J61" s="23"/>
      <c r="K61" s="23"/>
    </row>
    <row r="62" spans="1:11" ht="13.5" hidden="1" outlineLevel="1" thickBot="1">
      <c r="A62" s="24"/>
      <c r="B62" s="87" t="s">
        <v>96</v>
      </c>
      <c r="C62" s="23"/>
      <c r="D62" s="23"/>
      <c r="E62" s="75"/>
      <c r="F62" s="75"/>
      <c r="G62" s="23"/>
      <c r="H62" s="23"/>
      <c r="I62" s="23"/>
      <c r="J62" s="23"/>
      <c r="K62" s="23"/>
    </row>
    <row r="63" spans="1:11" ht="13.5" hidden="1" outlineLevel="1" thickBot="1">
      <c r="A63" s="24"/>
      <c r="B63" s="87" t="s">
        <v>97</v>
      </c>
      <c r="C63" s="23"/>
      <c r="D63" s="23"/>
      <c r="E63" s="75"/>
      <c r="F63" s="75"/>
      <c r="G63" s="23"/>
      <c r="H63" s="23"/>
      <c r="I63" s="23"/>
      <c r="J63" s="23"/>
      <c r="K63" s="23"/>
    </row>
    <row r="64" spans="1:11" ht="13.5" hidden="1" outlineLevel="1" thickBot="1">
      <c r="A64" s="24"/>
      <c r="B64" s="87" t="s">
        <v>98</v>
      </c>
      <c r="C64" s="23"/>
      <c r="D64" s="23"/>
      <c r="E64" s="75"/>
      <c r="F64" s="75"/>
      <c r="G64" s="23"/>
      <c r="H64" s="23"/>
      <c r="I64" s="23"/>
      <c r="J64" s="23"/>
      <c r="K64" s="23"/>
    </row>
    <row r="65" spans="1:11" ht="13.5" hidden="1" outlineLevel="1" thickBot="1">
      <c r="A65" s="24"/>
      <c r="B65" s="87" t="s">
        <v>99</v>
      </c>
      <c r="C65" s="23"/>
      <c r="D65" s="23"/>
      <c r="E65" s="75"/>
      <c r="F65" s="75"/>
      <c r="G65" s="23"/>
      <c r="H65" s="23"/>
      <c r="I65" s="23"/>
      <c r="J65" s="23"/>
      <c r="K65" s="23"/>
    </row>
    <row r="66" spans="1:11" ht="13.5" hidden="1" outlineLevel="1" thickBot="1">
      <c r="A66" s="24"/>
      <c r="B66" s="87" t="s">
        <v>100</v>
      </c>
      <c r="C66" s="23"/>
      <c r="D66" s="23"/>
      <c r="E66" s="75"/>
      <c r="F66" s="75"/>
      <c r="G66" s="23"/>
      <c r="H66" s="23"/>
      <c r="I66" s="23"/>
      <c r="J66" s="23"/>
      <c r="K66" s="23"/>
    </row>
    <row r="67" spans="1:11" ht="13.5" hidden="1" outlineLevel="1" thickBot="1">
      <c r="A67" s="24"/>
      <c r="B67" s="87" t="s">
        <v>101</v>
      </c>
      <c r="C67" s="23"/>
      <c r="D67" s="23"/>
      <c r="E67" s="75"/>
      <c r="F67" s="75"/>
      <c r="G67" s="23"/>
      <c r="H67" s="23"/>
      <c r="I67" s="23"/>
      <c r="J67" s="23"/>
      <c r="K67" s="23"/>
    </row>
    <row r="68" spans="1:11" ht="13.5" hidden="1" outlineLevel="1" thickBot="1">
      <c r="A68" s="24"/>
      <c r="B68" s="87" t="s">
        <v>102</v>
      </c>
      <c r="C68" s="23"/>
      <c r="D68" s="23"/>
      <c r="E68" s="75"/>
      <c r="F68" s="75"/>
      <c r="G68" s="23"/>
      <c r="H68" s="23"/>
      <c r="I68" s="23"/>
      <c r="J68" s="23"/>
      <c r="K68" s="23"/>
    </row>
    <row r="69" spans="1:11" ht="13.5" hidden="1" outlineLevel="1" thickBot="1">
      <c r="A69" s="24"/>
      <c r="B69" s="87" t="s">
        <v>103</v>
      </c>
      <c r="C69" s="23"/>
      <c r="D69" s="23"/>
      <c r="E69" s="75"/>
      <c r="F69" s="75"/>
      <c r="G69" s="23"/>
      <c r="H69" s="23"/>
      <c r="I69" s="23"/>
      <c r="J69" s="23"/>
      <c r="K69" s="23"/>
    </row>
    <row r="70" spans="1:11" ht="13.5" hidden="1" outlineLevel="1" thickBot="1">
      <c r="A70" s="24"/>
      <c r="B70" s="87" t="s">
        <v>104</v>
      </c>
      <c r="C70" s="23"/>
      <c r="D70" s="23"/>
      <c r="E70" s="75"/>
      <c r="F70" s="75"/>
      <c r="G70" s="23"/>
      <c r="H70" s="23"/>
      <c r="I70" s="23"/>
      <c r="J70" s="23"/>
      <c r="K70" s="23"/>
    </row>
    <row r="71" spans="1:11" ht="13.5" hidden="1" outlineLevel="1" thickBot="1">
      <c r="A71" s="24"/>
      <c r="B71" s="87" t="s">
        <v>105</v>
      </c>
      <c r="C71" s="23"/>
      <c r="D71" s="23"/>
      <c r="E71" s="75"/>
      <c r="F71" s="75"/>
      <c r="G71" s="23"/>
      <c r="H71" s="23"/>
      <c r="I71" s="23"/>
      <c r="J71" s="23"/>
      <c r="K71" s="23"/>
    </row>
    <row r="72" spans="1:11" ht="13.5" hidden="1" outlineLevel="1" thickBot="1">
      <c r="A72" s="24"/>
      <c r="B72" s="87" t="s">
        <v>106</v>
      </c>
      <c r="C72" s="23"/>
      <c r="D72" s="23"/>
      <c r="E72" s="75"/>
      <c r="F72" s="75"/>
      <c r="G72" s="23"/>
      <c r="H72" s="23"/>
      <c r="I72" s="23"/>
      <c r="J72" s="23"/>
      <c r="K72" s="23"/>
    </row>
    <row r="73" spans="1:11" ht="13.5" hidden="1" outlineLevel="1" thickBot="1">
      <c r="A73" s="24"/>
      <c r="B73" s="87" t="s">
        <v>107</v>
      </c>
      <c r="C73" s="23"/>
      <c r="D73" s="23"/>
      <c r="E73" s="75"/>
      <c r="F73" s="75"/>
      <c r="G73" s="23"/>
      <c r="H73" s="23"/>
      <c r="I73" s="23"/>
      <c r="J73" s="23"/>
      <c r="K73" s="23"/>
    </row>
    <row r="74" spans="1:11" ht="13.5" hidden="1" outlineLevel="1" thickBot="1">
      <c r="A74" s="24"/>
      <c r="B74" s="93" t="s">
        <v>108</v>
      </c>
      <c r="C74" s="23"/>
      <c r="D74" s="23"/>
      <c r="E74" s="75"/>
      <c r="F74" s="75"/>
      <c r="G74" s="23"/>
      <c r="H74" s="23"/>
      <c r="I74" s="23"/>
      <c r="J74" s="23"/>
      <c r="K74" s="23"/>
    </row>
    <row r="75" spans="1:11" ht="13.5" hidden="1" outlineLevel="1" thickBot="1">
      <c r="A75" s="24"/>
      <c r="B75" s="93" t="s">
        <v>109</v>
      </c>
      <c r="C75" s="23"/>
      <c r="D75" s="23"/>
      <c r="E75" s="75"/>
      <c r="F75" s="75"/>
      <c r="G75" s="23"/>
      <c r="H75" s="23"/>
      <c r="I75" s="23"/>
      <c r="J75" s="23"/>
      <c r="K75" s="23"/>
    </row>
    <row r="76" spans="1:11" ht="13.5" hidden="1" outlineLevel="1" thickBot="1">
      <c r="A76" s="24"/>
      <c r="B76" s="93" t="s">
        <v>110</v>
      </c>
      <c r="C76" s="23"/>
      <c r="D76" s="23"/>
      <c r="E76" s="75"/>
      <c r="F76" s="75"/>
      <c r="G76" s="23"/>
      <c r="H76" s="23"/>
      <c r="I76" s="23"/>
      <c r="J76" s="23"/>
      <c r="K76" s="23"/>
    </row>
    <row r="77" spans="1:11" ht="13.5" hidden="1" outlineLevel="1" thickBot="1">
      <c r="A77" s="24"/>
      <c r="B77" s="93" t="s">
        <v>111</v>
      </c>
      <c r="C77" s="23"/>
      <c r="D77" s="23"/>
      <c r="E77" s="75"/>
      <c r="F77" s="75"/>
      <c r="G77" s="23"/>
      <c r="H77" s="23"/>
      <c r="I77" s="23"/>
      <c r="J77" s="23"/>
      <c r="K77" s="23"/>
    </row>
    <row r="78" spans="1:11" ht="13.5" hidden="1" outlineLevel="1" thickBot="1">
      <c r="A78" s="24"/>
      <c r="B78" s="93" t="s">
        <v>112</v>
      </c>
      <c r="C78" s="23"/>
      <c r="D78" s="23"/>
      <c r="E78" s="75"/>
      <c r="F78" s="75"/>
      <c r="G78" s="23"/>
      <c r="H78" s="23"/>
      <c r="I78" s="23"/>
      <c r="J78" s="23"/>
      <c r="K78" s="23"/>
    </row>
    <row r="79" spans="1:11" ht="13.5" hidden="1" outlineLevel="1" thickBot="1">
      <c r="A79" s="24"/>
      <c r="B79" s="87" t="s">
        <v>113</v>
      </c>
      <c r="C79" s="23"/>
      <c r="D79" s="23"/>
      <c r="E79" s="75"/>
      <c r="F79" s="75"/>
      <c r="G79" s="23"/>
      <c r="H79" s="23"/>
      <c r="I79" s="23"/>
      <c r="J79" s="23"/>
      <c r="K79" s="23"/>
    </row>
    <row r="80" spans="1:11" ht="13.5" hidden="1" outlineLevel="1" thickBot="1">
      <c r="A80" s="29"/>
      <c r="B80" s="90" t="s">
        <v>114</v>
      </c>
      <c r="C80" s="28"/>
      <c r="D80" s="28"/>
      <c r="E80" s="91"/>
      <c r="F80" s="91"/>
      <c r="G80" s="28"/>
      <c r="H80" s="28"/>
      <c r="I80" s="28"/>
      <c r="J80" s="28"/>
      <c r="K80" s="28"/>
    </row>
    <row r="81" spans="1:11" ht="13.5" thickBot="1">
      <c r="A81" s="92" t="s">
        <v>115</v>
      </c>
      <c r="B81" s="80" t="s">
        <v>116</v>
      </c>
      <c r="C81" s="39"/>
      <c r="D81" s="39"/>
      <c r="E81" s="81"/>
      <c r="F81" s="81"/>
      <c r="G81" s="39"/>
      <c r="H81" s="40"/>
      <c r="I81" s="40"/>
      <c r="J81" s="40"/>
      <c r="K81" s="40"/>
    </row>
    <row r="82" spans="1:11" ht="13.5" thickBot="1">
      <c r="A82" s="94" t="s">
        <v>117</v>
      </c>
      <c r="B82" s="106" t="s">
        <v>118</v>
      </c>
      <c r="C82" s="107"/>
      <c r="D82" s="107"/>
      <c r="E82" s="107"/>
      <c r="F82" s="107"/>
      <c r="G82" s="107"/>
      <c r="H82" s="107"/>
      <c r="I82" s="107"/>
      <c r="J82" s="107"/>
      <c r="K82" s="108"/>
    </row>
    <row r="83" spans="1:11" ht="12.75">
      <c r="A83" s="95" t="s">
        <v>119</v>
      </c>
      <c r="B83" s="96" t="s">
        <v>120</v>
      </c>
      <c r="C83" s="61">
        <v>3500000</v>
      </c>
      <c r="D83" s="61"/>
      <c r="E83" s="19"/>
      <c r="F83" s="19"/>
      <c r="G83" s="61"/>
      <c r="H83" s="64">
        <f aca="true" t="shared" si="9" ref="H83:H112">SUM(C83:G83)</f>
        <v>3500000</v>
      </c>
      <c r="I83" s="64">
        <v>3261615.85</v>
      </c>
      <c r="J83" s="64">
        <f aca="true" t="shared" si="10" ref="J83:J104">I83-C83</f>
        <v>-238384.1499999999</v>
      </c>
      <c r="K83" s="97">
        <f>J83/C83</f>
        <v>-0.06810975714285712</v>
      </c>
    </row>
    <row r="84" spans="1:11" ht="12.75">
      <c r="A84" s="95" t="s">
        <v>121</v>
      </c>
      <c r="B84" s="74" t="s">
        <v>74</v>
      </c>
      <c r="C84" s="45">
        <v>600000</v>
      </c>
      <c r="D84" s="45"/>
      <c r="E84" s="24"/>
      <c r="F84" s="24"/>
      <c r="G84" s="45"/>
      <c r="H84" s="46">
        <f t="shared" si="9"/>
        <v>600000</v>
      </c>
      <c r="I84" s="46">
        <v>522174.11</v>
      </c>
      <c r="J84" s="64">
        <f t="shared" si="10"/>
        <v>-77825.89000000001</v>
      </c>
      <c r="K84" s="97">
        <f>J84/C84</f>
        <v>-0.1297098166666667</v>
      </c>
    </row>
    <row r="85" spans="1:11" ht="12.75">
      <c r="A85" s="95" t="s">
        <v>122</v>
      </c>
      <c r="B85" s="98" t="s">
        <v>123</v>
      </c>
      <c r="C85" s="45">
        <v>800000</v>
      </c>
      <c r="D85" s="45"/>
      <c r="E85" s="24"/>
      <c r="F85" s="24"/>
      <c r="G85" s="45"/>
      <c r="H85" s="46">
        <f t="shared" si="9"/>
        <v>800000</v>
      </c>
      <c r="I85" s="46">
        <v>729047.1</v>
      </c>
      <c r="J85" s="64">
        <f t="shared" si="10"/>
        <v>-70952.90000000002</v>
      </c>
      <c r="K85" s="97">
        <f>J85/C85</f>
        <v>-0.08869112500000002</v>
      </c>
    </row>
    <row r="86" spans="1:11" ht="25.5">
      <c r="A86" s="95" t="s">
        <v>124</v>
      </c>
      <c r="B86" s="98" t="s">
        <v>125</v>
      </c>
      <c r="C86" s="45"/>
      <c r="D86" s="45"/>
      <c r="E86" s="24"/>
      <c r="F86" s="24"/>
      <c r="G86" s="45"/>
      <c r="H86" s="46">
        <f t="shared" si="9"/>
        <v>0</v>
      </c>
      <c r="I86" s="46"/>
      <c r="J86" s="64">
        <f t="shared" si="10"/>
        <v>0</v>
      </c>
      <c r="K86" s="97"/>
    </row>
    <row r="87" spans="1:11" ht="12.75">
      <c r="A87" s="95" t="s">
        <v>126</v>
      </c>
      <c r="B87" s="98" t="s">
        <v>127</v>
      </c>
      <c r="C87" s="45"/>
      <c r="D87" s="45"/>
      <c r="E87" s="24"/>
      <c r="F87" s="24"/>
      <c r="G87" s="45"/>
      <c r="H87" s="46">
        <f t="shared" si="9"/>
        <v>0</v>
      </c>
      <c r="I87" s="46"/>
      <c r="J87" s="64">
        <f t="shared" si="10"/>
        <v>0</v>
      </c>
      <c r="K87" s="97"/>
    </row>
    <row r="88" spans="1:11" ht="12.75">
      <c r="A88" s="95" t="s">
        <v>128</v>
      </c>
      <c r="B88" s="98" t="s">
        <v>129</v>
      </c>
      <c r="C88" s="45">
        <v>500000</v>
      </c>
      <c r="D88" s="45"/>
      <c r="E88" s="24"/>
      <c r="F88" s="24"/>
      <c r="G88" s="45"/>
      <c r="H88" s="46">
        <f t="shared" si="9"/>
        <v>500000</v>
      </c>
      <c r="I88" s="46">
        <v>468625.62</v>
      </c>
      <c r="J88" s="64">
        <f t="shared" si="10"/>
        <v>-31374.380000000005</v>
      </c>
      <c r="K88" s="97">
        <f>J88/C88</f>
        <v>-0.06274876000000001</v>
      </c>
    </row>
    <row r="89" spans="1:11" ht="25.5">
      <c r="A89" s="95" t="s">
        <v>130</v>
      </c>
      <c r="B89" s="98" t="s">
        <v>131</v>
      </c>
      <c r="C89" s="45"/>
      <c r="D89" s="45"/>
      <c r="E89" s="24"/>
      <c r="F89" s="24"/>
      <c r="G89" s="45"/>
      <c r="H89" s="46">
        <f t="shared" si="9"/>
        <v>0</v>
      </c>
      <c r="I89" s="46"/>
      <c r="J89" s="64">
        <f t="shared" si="10"/>
        <v>0</v>
      </c>
      <c r="K89" s="97"/>
    </row>
    <row r="90" spans="1:11" ht="12.75">
      <c r="A90" s="95" t="s">
        <v>132</v>
      </c>
      <c r="B90" s="98" t="s">
        <v>99</v>
      </c>
      <c r="C90" s="45"/>
      <c r="D90" s="45"/>
      <c r="E90" s="24"/>
      <c r="F90" s="24"/>
      <c r="G90" s="45"/>
      <c r="H90" s="46">
        <f t="shared" si="9"/>
        <v>0</v>
      </c>
      <c r="I90" s="46"/>
      <c r="J90" s="64">
        <f t="shared" si="10"/>
        <v>0</v>
      </c>
      <c r="K90" s="97"/>
    </row>
    <row r="91" spans="1:11" ht="12.75">
      <c r="A91" s="95" t="s">
        <v>133</v>
      </c>
      <c r="B91" s="98" t="s">
        <v>134</v>
      </c>
      <c r="C91" s="45">
        <v>360000</v>
      </c>
      <c r="D91" s="45"/>
      <c r="E91" s="24"/>
      <c r="F91" s="24"/>
      <c r="G91" s="45"/>
      <c r="H91" s="46">
        <f t="shared" si="9"/>
        <v>360000</v>
      </c>
      <c r="I91" s="46">
        <v>325000</v>
      </c>
      <c r="J91" s="64">
        <f t="shared" si="10"/>
        <v>-35000</v>
      </c>
      <c r="K91" s="97">
        <f>J91/C91</f>
        <v>-0.09722222222222222</v>
      </c>
    </row>
    <row r="92" spans="1:11" ht="12.75">
      <c r="A92" s="95" t="s">
        <v>135</v>
      </c>
      <c r="B92" s="98" t="s">
        <v>136</v>
      </c>
      <c r="C92" s="45">
        <v>150000</v>
      </c>
      <c r="D92" s="45"/>
      <c r="E92" s="24"/>
      <c r="F92" s="24"/>
      <c r="G92" s="45"/>
      <c r="H92" s="46">
        <f t="shared" si="9"/>
        <v>150000</v>
      </c>
      <c r="I92" s="46">
        <v>109245.82</v>
      </c>
      <c r="J92" s="64">
        <f t="shared" si="10"/>
        <v>-40754.17999999999</v>
      </c>
      <c r="K92" s="97">
        <f>J92/C92</f>
        <v>-0.27169453333333327</v>
      </c>
    </row>
    <row r="93" spans="1:11" ht="25.5">
      <c r="A93" s="95" t="s">
        <v>137</v>
      </c>
      <c r="B93" s="98" t="s">
        <v>138</v>
      </c>
      <c r="C93" s="45">
        <v>1200000</v>
      </c>
      <c r="D93" s="45"/>
      <c r="E93" s="24"/>
      <c r="F93" s="24"/>
      <c r="G93" s="45"/>
      <c r="H93" s="46">
        <f t="shared" si="9"/>
        <v>1200000</v>
      </c>
      <c r="I93" s="46">
        <v>1034180</v>
      </c>
      <c r="J93" s="64">
        <f t="shared" si="10"/>
        <v>-165820</v>
      </c>
      <c r="K93" s="97">
        <f>J93/C93</f>
        <v>-0.13818333333333332</v>
      </c>
    </row>
    <row r="94" spans="1:11" ht="12.75">
      <c r="A94" s="95" t="s">
        <v>139</v>
      </c>
      <c r="B94" s="98" t="s">
        <v>140</v>
      </c>
      <c r="C94" s="45"/>
      <c r="D94" s="45"/>
      <c r="E94" s="24"/>
      <c r="F94" s="24"/>
      <c r="G94" s="45"/>
      <c r="H94" s="46">
        <f t="shared" si="9"/>
        <v>0</v>
      </c>
      <c r="I94" s="46"/>
      <c r="J94" s="64">
        <f t="shared" si="10"/>
        <v>0</v>
      </c>
      <c r="K94" s="97"/>
    </row>
    <row r="95" spans="1:11" ht="25.5">
      <c r="A95" s="95" t="s">
        <v>141</v>
      </c>
      <c r="B95" s="98" t="s">
        <v>142</v>
      </c>
      <c r="C95" s="45"/>
      <c r="D95" s="45"/>
      <c r="E95" s="24"/>
      <c r="F95" s="24"/>
      <c r="G95" s="45"/>
      <c r="H95" s="46">
        <f t="shared" si="9"/>
        <v>0</v>
      </c>
      <c r="I95" s="46"/>
      <c r="J95" s="64">
        <f t="shared" si="10"/>
        <v>0</v>
      </c>
      <c r="K95" s="97"/>
    </row>
    <row r="96" spans="1:11" ht="12.75">
      <c r="A96" s="95" t="s">
        <v>143</v>
      </c>
      <c r="B96" s="98" t="s">
        <v>144</v>
      </c>
      <c r="C96" s="45">
        <v>50000</v>
      </c>
      <c r="D96" s="45"/>
      <c r="E96" s="24"/>
      <c r="F96" s="24"/>
      <c r="G96" s="45"/>
      <c r="H96" s="46">
        <f t="shared" si="9"/>
        <v>50000</v>
      </c>
      <c r="I96" s="46">
        <v>26704.65</v>
      </c>
      <c r="J96" s="64">
        <f t="shared" si="10"/>
        <v>-23295.35</v>
      </c>
      <c r="K96" s="97">
        <f aca="true" t="shared" si="11" ref="K96:K101">J96/C96</f>
        <v>-0.46590699999999996</v>
      </c>
    </row>
    <row r="97" spans="1:11" ht="12.75">
      <c r="A97" s="95" t="s">
        <v>145</v>
      </c>
      <c r="B97" s="98" t="s">
        <v>146</v>
      </c>
      <c r="C97" s="45">
        <v>150000</v>
      </c>
      <c r="D97" s="45"/>
      <c r="E97" s="24"/>
      <c r="F97" s="24"/>
      <c r="G97" s="45"/>
      <c r="H97" s="46">
        <f t="shared" si="9"/>
        <v>150000</v>
      </c>
      <c r="I97" s="46">
        <v>98830</v>
      </c>
      <c r="J97" s="64">
        <f t="shared" si="10"/>
        <v>-51170</v>
      </c>
      <c r="K97" s="97">
        <f t="shared" si="11"/>
        <v>-0.34113333333333334</v>
      </c>
    </row>
    <row r="98" spans="1:11" ht="12.75" collapsed="1">
      <c r="A98" s="95" t="s">
        <v>147</v>
      </c>
      <c r="B98" s="98" t="s">
        <v>148</v>
      </c>
      <c r="C98" s="45">
        <v>50000</v>
      </c>
      <c r="D98" s="45"/>
      <c r="E98" s="24"/>
      <c r="F98" s="24"/>
      <c r="G98" s="45"/>
      <c r="H98" s="46">
        <f t="shared" si="9"/>
        <v>50000</v>
      </c>
      <c r="I98" s="46">
        <v>2153</v>
      </c>
      <c r="J98" s="64">
        <f t="shared" si="10"/>
        <v>-47847</v>
      </c>
      <c r="K98" s="97">
        <f t="shared" si="11"/>
        <v>-0.95694</v>
      </c>
    </row>
    <row r="99" spans="1:11" ht="12.75" hidden="1" outlineLevel="1">
      <c r="A99" s="95"/>
      <c r="B99" s="98" t="s">
        <v>149</v>
      </c>
      <c r="C99" s="45"/>
      <c r="D99" s="45"/>
      <c r="E99" s="24"/>
      <c r="F99" s="24"/>
      <c r="G99" s="45"/>
      <c r="H99" s="46">
        <f t="shared" si="9"/>
        <v>0</v>
      </c>
      <c r="I99" s="46"/>
      <c r="J99" s="64">
        <f t="shared" si="10"/>
        <v>0</v>
      </c>
      <c r="K99" s="97"/>
    </row>
    <row r="100" spans="1:11" ht="12.75" hidden="1" outlineLevel="1">
      <c r="A100" s="95"/>
      <c r="B100" s="98" t="s">
        <v>150</v>
      </c>
      <c r="C100" s="45"/>
      <c r="D100" s="45"/>
      <c r="E100" s="24"/>
      <c r="F100" s="24"/>
      <c r="G100" s="45"/>
      <c r="H100" s="46">
        <f t="shared" si="9"/>
        <v>0</v>
      </c>
      <c r="I100" s="46"/>
      <c r="J100" s="64">
        <f t="shared" si="10"/>
        <v>0</v>
      </c>
      <c r="K100" s="97"/>
    </row>
    <row r="101" spans="1:11" ht="12.75">
      <c r="A101" s="95" t="s">
        <v>151</v>
      </c>
      <c r="B101" s="98" t="s">
        <v>152</v>
      </c>
      <c r="C101" s="45">
        <v>40000</v>
      </c>
      <c r="D101" s="45"/>
      <c r="E101" s="24"/>
      <c r="F101" s="24"/>
      <c r="G101" s="45"/>
      <c r="H101" s="46">
        <f t="shared" si="9"/>
        <v>40000</v>
      </c>
      <c r="I101" s="46">
        <v>19571</v>
      </c>
      <c r="J101" s="64">
        <f t="shared" si="10"/>
        <v>-20429</v>
      </c>
      <c r="K101" s="97">
        <f t="shared" si="11"/>
        <v>-0.510725</v>
      </c>
    </row>
    <row r="102" spans="1:11" ht="12.75">
      <c r="A102" s="95" t="s">
        <v>153</v>
      </c>
      <c r="B102" s="98" t="s">
        <v>154</v>
      </c>
      <c r="C102" s="45"/>
      <c r="D102" s="45"/>
      <c r="E102" s="24"/>
      <c r="F102" s="24"/>
      <c r="G102" s="45"/>
      <c r="H102" s="46">
        <f t="shared" si="9"/>
        <v>0</v>
      </c>
      <c r="I102" s="46"/>
      <c r="J102" s="64">
        <f t="shared" si="10"/>
        <v>0</v>
      </c>
      <c r="K102" s="97"/>
    </row>
    <row r="103" spans="1:11" ht="12.75">
      <c r="A103" s="95" t="s">
        <v>155</v>
      </c>
      <c r="B103" s="98" t="s">
        <v>156</v>
      </c>
      <c r="C103" s="45">
        <v>50000</v>
      </c>
      <c r="D103" s="45"/>
      <c r="E103" s="24"/>
      <c r="F103" s="24"/>
      <c r="G103" s="45"/>
      <c r="H103" s="46">
        <f t="shared" si="9"/>
        <v>50000</v>
      </c>
      <c r="I103" s="46">
        <v>18494</v>
      </c>
      <c r="J103" s="64">
        <f t="shared" si="10"/>
        <v>-31506</v>
      </c>
      <c r="K103" s="97">
        <f>J103/C103</f>
        <v>-0.63012</v>
      </c>
    </row>
    <row r="104" spans="1:11" ht="13.5" thickBot="1">
      <c r="A104" s="99" t="s">
        <v>157</v>
      </c>
      <c r="B104" s="65" t="s">
        <v>158</v>
      </c>
      <c r="C104" s="100">
        <f>SUM(C83:C103)</f>
        <v>7450000</v>
      </c>
      <c r="D104" s="100">
        <f>SUM(D83:D103)</f>
        <v>0</v>
      </c>
      <c r="E104" s="100">
        <f>SUM(E83:E103)</f>
        <v>0</v>
      </c>
      <c r="F104" s="100">
        <f>SUM(F83:F103)</f>
        <v>0</v>
      </c>
      <c r="G104" s="100">
        <f>SUM(G83:G103)</f>
        <v>0</v>
      </c>
      <c r="H104" s="69">
        <f t="shared" si="9"/>
        <v>7450000</v>
      </c>
      <c r="I104" s="69">
        <f>SUM(I83:I103)</f>
        <v>6615641.15</v>
      </c>
      <c r="J104" s="70">
        <f t="shared" si="10"/>
        <v>-834358.8499999996</v>
      </c>
      <c r="K104" s="97">
        <f>J104/C104</f>
        <v>-0.11199447651006707</v>
      </c>
    </row>
    <row r="105" spans="1:11" ht="13.5" thickBot="1">
      <c r="A105" s="92" t="s">
        <v>159</v>
      </c>
      <c r="B105" s="101" t="s">
        <v>160</v>
      </c>
      <c r="C105" s="37">
        <f>C104+C81+C56+C55+C54+C47+C46+C41+C34+C30</f>
        <v>16900000</v>
      </c>
      <c r="D105" s="37">
        <f>D104+D81+D56+D55+D54+D47+D46+D41+D34+D30</f>
        <v>75000000</v>
      </c>
      <c r="E105" s="37">
        <f>E104+E81+E56+E55+E54+E47+E46+E41+E34+E30</f>
        <v>0</v>
      </c>
      <c r="F105" s="37">
        <f>F104+F81+F56+F55+F54+F47+F46+F41+F34+F30</f>
        <v>0</v>
      </c>
      <c r="G105" s="37">
        <f>G104+G81+G56+G55+G54+G47+G46+G41+G34+G30</f>
        <v>70000000</v>
      </c>
      <c r="H105" s="102">
        <f t="shared" si="9"/>
        <v>161900000</v>
      </c>
      <c r="I105" s="102">
        <f>I30+I41+I46+I104</f>
        <v>146335243.06</v>
      </c>
      <c r="J105" s="102">
        <f>I105-H105</f>
        <v>-15564756.939999998</v>
      </c>
      <c r="K105" s="103">
        <f>J105/H105</f>
        <v>-0.09613809104385422</v>
      </c>
    </row>
    <row r="106" spans="1:11" ht="13.5" thickBot="1">
      <c r="A106" s="92" t="s">
        <v>161</v>
      </c>
      <c r="B106" s="104" t="s">
        <v>162</v>
      </c>
      <c r="C106" s="37">
        <f>C12+C27-C105</f>
        <v>48200000</v>
      </c>
      <c r="D106" s="37">
        <f>D12+D27-D105</f>
        <v>0</v>
      </c>
      <c r="E106" s="37">
        <f>E12+E27-E105</f>
        <v>0</v>
      </c>
      <c r="F106" s="37">
        <f>F12+F27-F105</f>
        <v>0</v>
      </c>
      <c r="G106" s="37">
        <f>G12+G27-G105</f>
        <v>0</v>
      </c>
      <c r="H106" s="102">
        <f t="shared" si="9"/>
        <v>48200000</v>
      </c>
      <c r="I106" s="102">
        <f>I27-I105</f>
        <v>46462157.03999999</v>
      </c>
      <c r="J106" s="102">
        <f>I106-H106</f>
        <v>-1737842.9600000083</v>
      </c>
      <c r="K106" s="103">
        <f>J106/H106</f>
        <v>-0.03605483319502092</v>
      </c>
    </row>
    <row r="107" spans="1:11" ht="25.5">
      <c r="A107" s="16" t="s">
        <v>163</v>
      </c>
      <c r="B107" s="17" t="s">
        <v>21</v>
      </c>
      <c r="C107" s="18">
        <f>C13+C21-C105</f>
        <v>48100000</v>
      </c>
      <c r="D107" s="18"/>
      <c r="E107" s="19"/>
      <c r="F107" s="19"/>
      <c r="G107" s="18"/>
      <c r="H107" s="64">
        <f t="shared" si="9"/>
        <v>48100000</v>
      </c>
      <c r="I107" s="64">
        <v>46462157</v>
      </c>
      <c r="J107" s="64"/>
      <c r="K107" s="64"/>
    </row>
    <row r="108" spans="1:11" ht="25.5">
      <c r="A108" s="21" t="s">
        <v>164</v>
      </c>
      <c r="B108" s="22" t="s">
        <v>23</v>
      </c>
      <c r="C108" s="23"/>
      <c r="D108" s="23">
        <f>D14+D22-D30</f>
        <v>0</v>
      </c>
      <c r="E108" s="23">
        <f>E14+E22-E30</f>
        <v>0</v>
      </c>
      <c r="F108" s="23">
        <f>F14+F22-F30</f>
        <v>0</v>
      </c>
      <c r="G108" s="23">
        <f>G14+G22-G30</f>
        <v>0</v>
      </c>
      <c r="H108" s="64">
        <f t="shared" si="9"/>
        <v>0</v>
      </c>
      <c r="I108" s="64">
        <f aca="true" t="shared" si="12" ref="I108:K111">SUM(D108:H108)</f>
        <v>0</v>
      </c>
      <c r="J108" s="64">
        <f t="shared" si="12"/>
        <v>0</v>
      </c>
      <c r="K108" s="64">
        <f t="shared" si="12"/>
        <v>0</v>
      </c>
    </row>
    <row r="109" spans="1:11" ht="12.75">
      <c r="A109" s="21" t="s">
        <v>165</v>
      </c>
      <c r="B109" s="25" t="s">
        <v>25</v>
      </c>
      <c r="C109" s="23"/>
      <c r="D109" s="23">
        <f>D15+D23-D105+D30</f>
        <v>0</v>
      </c>
      <c r="E109" s="23">
        <f>E15+E23-E105+E30</f>
        <v>0</v>
      </c>
      <c r="F109" s="23">
        <f>F15+F23-F105+F30</f>
        <v>0</v>
      </c>
      <c r="G109" s="23">
        <f>G15+G23-G105+G30</f>
        <v>0</v>
      </c>
      <c r="H109" s="64">
        <f t="shared" si="9"/>
        <v>0</v>
      </c>
      <c r="I109" s="64">
        <f t="shared" si="12"/>
        <v>0</v>
      </c>
      <c r="J109" s="64">
        <f t="shared" si="12"/>
        <v>0</v>
      </c>
      <c r="K109" s="64">
        <f t="shared" si="12"/>
        <v>0</v>
      </c>
    </row>
    <row r="110" spans="1:11" ht="25.5">
      <c r="A110" s="26" t="s">
        <v>166</v>
      </c>
      <c r="B110" s="27" t="s">
        <v>27</v>
      </c>
      <c r="C110" s="28"/>
      <c r="D110" s="28"/>
      <c r="E110" s="28"/>
      <c r="F110" s="28"/>
      <c r="G110" s="28"/>
      <c r="H110" s="64">
        <f t="shared" si="9"/>
        <v>0</v>
      </c>
      <c r="I110" s="64">
        <f t="shared" si="12"/>
        <v>0</v>
      </c>
      <c r="J110" s="64">
        <f t="shared" si="12"/>
        <v>0</v>
      </c>
      <c r="K110" s="64">
        <f t="shared" si="12"/>
        <v>0</v>
      </c>
    </row>
    <row r="111" spans="1:11" ht="12.75">
      <c r="A111" s="26" t="s">
        <v>167</v>
      </c>
      <c r="B111" s="31" t="s">
        <v>29</v>
      </c>
      <c r="C111" s="28"/>
      <c r="D111" s="28"/>
      <c r="E111" s="28"/>
      <c r="F111" s="28"/>
      <c r="G111" s="28"/>
      <c r="H111" s="64">
        <f t="shared" si="9"/>
        <v>0</v>
      </c>
      <c r="I111" s="64">
        <f t="shared" si="12"/>
        <v>0</v>
      </c>
      <c r="J111" s="64">
        <f t="shared" si="12"/>
        <v>0</v>
      </c>
      <c r="K111" s="64">
        <f t="shared" si="12"/>
        <v>0</v>
      </c>
    </row>
    <row r="112" spans="1:11" ht="51.75" thickBot="1">
      <c r="A112" s="32" t="s">
        <v>168</v>
      </c>
      <c r="B112" s="33" t="s">
        <v>31</v>
      </c>
      <c r="C112" s="34">
        <f>C26</f>
        <v>100000</v>
      </c>
      <c r="D112" s="34"/>
      <c r="E112" s="35"/>
      <c r="F112" s="35"/>
      <c r="G112" s="34"/>
      <c r="H112" s="105">
        <f t="shared" si="9"/>
        <v>100000</v>
      </c>
      <c r="I112" s="105"/>
      <c r="J112" s="105"/>
      <c r="K112" s="105"/>
    </row>
    <row r="113" spans="1:11" ht="13.5" thickBot="1">
      <c r="A113" s="109" t="s">
        <v>169</v>
      </c>
      <c r="B113" s="110"/>
      <c r="C113" s="111"/>
      <c r="D113" s="37">
        <f>D19+D30-D25</f>
        <v>75000000</v>
      </c>
      <c r="E113" s="37">
        <f>E19+E30-E25</f>
        <v>0</v>
      </c>
      <c r="F113" s="37">
        <f>F19+F30-F25</f>
        <v>0</v>
      </c>
      <c r="G113" s="37">
        <f>G19+G30-G25</f>
        <v>70000000</v>
      </c>
      <c r="H113" s="82">
        <f>D113+G113</f>
        <v>145000000</v>
      </c>
      <c r="I113" s="82">
        <f>I30</f>
        <v>132197725</v>
      </c>
      <c r="J113" s="82"/>
      <c r="K113" s="82"/>
    </row>
  </sheetData>
  <sheetProtection/>
  <mergeCells count="18">
    <mergeCell ref="B1:C1"/>
    <mergeCell ref="A5:K5"/>
    <mergeCell ref="A8:A10"/>
    <mergeCell ref="B8:B10"/>
    <mergeCell ref="C8:C9"/>
    <mergeCell ref="D8:G8"/>
    <mergeCell ref="H8:H9"/>
    <mergeCell ref="I8:I9"/>
    <mergeCell ref="J8:K8"/>
    <mergeCell ref="B42:K42"/>
    <mergeCell ref="B82:K82"/>
    <mergeCell ref="A113:C113"/>
    <mergeCell ref="A19:C19"/>
    <mergeCell ref="B20:K20"/>
    <mergeCell ref="B28:K28"/>
    <mergeCell ref="B29:K29"/>
    <mergeCell ref="B31:K31"/>
    <mergeCell ref="B35:K35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Realty.Open.Ru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lubman</dc:creator>
  <cp:keywords/>
  <dc:description/>
  <cp:lastModifiedBy>lubman</cp:lastModifiedBy>
  <dcterms:created xsi:type="dcterms:W3CDTF">2011-10-13T12:51:59Z</dcterms:created>
  <dcterms:modified xsi:type="dcterms:W3CDTF">2011-10-13T12:56:47Z</dcterms:modified>
  <cp:category/>
  <cp:version/>
  <cp:contentType/>
  <cp:contentStatus/>
</cp:coreProperties>
</file>